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:\1_DOCS OFFICIELS\1_Politiques et Listes Prix\"/>
    </mc:Choice>
  </mc:AlternateContent>
  <xr:revisionPtr revIDLastSave="0" documentId="13_ncr:1_{93A2A7A8-D544-4068-86DE-8E18DB5D31BC}" xr6:coauthVersionLast="47" xr6:coauthVersionMax="47" xr10:uidLastSave="{00000000-0000-0000-0000-000000000000}"/>
  <bookViews>
    <workbookView xWindow="-120" yWindow="-120" windowWidth="29040" windowHeight="15840" xr2:uid="{FCE04D48-162C-4A22-B30C-3D8F05B0FBDF}"/>
  </bookViews>
  <sheets>
    <sheet name="Bon Cde" sheetId="1" r:id="rId1"/>
  </sheets>
  <externalReferences>
    <externalReference r:id="rId2"/>
  </externalReferences>
  <definedNames>
    <definedName name="_xlnm.Print_Titles" localSheetId="0">'Bon Cde'!$12:$14</definedName>
    <definedName name="_xlnm.Print_Area" localSheetId="0">'Bon Cde'!$A$1:$K$237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6" i="1" l="1"/>
  <c r="J185" i="1"/>
  <c r="J184" i="1"/>
  <c r="J183" i="1"/>
  <c r="J182" i="1"/>
  <c r="K182" i="1" s="1"/>
  <c r="J181" i="1"/>
  <c r="J179" i="1"/>
  <c r="J178" i="1"/>
  <c r="K178" i="1" s="1"/>
  <c r="J177" i="1"/>
  <c r="J176" i="1"/>
  <c r="I11" i="1"/>
  <c r="J11" i="1"/>
  <c r="K11" i="1"/>
  <c r="J17" i="1"/>
  <c r="J18" i="1"/>
  <c r="K18" i="1" s="1"/>
  <c r="J19" i="1"/>
  <c r="K19" i="1" s="1"/>
  <c r="J20" i="1"/>
  <c r="K20" i="1" s="1"/>
  <c r="J21" i="1"/>
  <c r="K21" i="1" s="1"/>
  <c r="K22" i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F31" i="1"/>
  <c r="J35" i="1"/>
  <c r="K35" i="1" s="1"/>
  <c r="J36" i="1"/>
  <c r="K36" i="1" s="1"/>
  <c r="J37" i="1"/>
  <c r="K37" i="1" s="1"/>
  <c r="J38" i="1"/>
  <c r="K38" i="1"/>
  <c r="J40" i="1"/>
  <c r="K40" i="1" s="1"/>
  <c r="J41" i="1"/>
  <c r="K41" i="1" s="1"/>
  <c r="J42" i="1"/>
  <c r="K42" i="1" s="1"/>
  <c r="J43" i="1"/>
  <c r="K43" i="1" s="1"/>
  <c r="J45" i="1"/>
  <c r="K45" i="1" s="1"/>
  <c r="J46" i="1"/>
  <c r="K46" i="1" s="1"/>
  <c r="J47" i="1"/>
  <c r="K47" i="1" s="1"/>
  <c r="J48" i="1"/>
  <c r="K48" i="1" s="1"/>
  <c r="J50" i="1"/>
  <c r="K50" i="1" s="1"/>
  <c r="J51" i="1"/>
  <c r="K51" i="1" s="1"/>
  <c r="J52" i="1"/>
  <c r="K52" i="1" s="1"/>
  <c r="J53" i="1"/>
  <c r="K53" i="1" s="1"/>
  <c r="J55" i="1"/>
  <c r="K55" i="1" s="1"/>
  <c r="J56" i="1"/>
  <c r="K56" i="1" s="1"/>
  <c r="J57" i="1"/>
  <c r="K57" i="1" s="1"/>
  <c r="J58" i="1"/>
  <c r="K58" i="1"/>
  <c r="J61" i="1"/>
  <c r="K61" i="1" s="1"/>
  <c r="J65" i="1"/>
  <c r="K65" i="1" s="1"/>
  <c r="J66" i="1"/>
  <c r="K66" i="1" s="1"/>
  <c r="K67" i="1"/>
  <c r="J69" i="1"/>
  <c r="K69" i="1" s="1"/>
  <c r="J70" i="1"/>
  <c r="K70" i="1" s="1"/>
  <c r="K71" i="1"/>
  <c r="J73" i="1"/>
  <c r="K73" i="1" s="1"/>
  <c r="J77" i="1"/>
  <c r="K77" i="1" s="1"/>
  <c r="J78" i="1"/>
  <c r="K78" i="1" s="1"/>
  <c r="J79" i="1"/>
  <c r="K79" i="1" s="1"/>
  <c r="J80" i="1"/>
  <c r="K80" i="1" s="1"/>
  <c r="J81" i="1"/>
  <c r="K81" i="1" s="1"/>
  <c r="K82" i="1"/>
  <c r="J84" i="1"/>
  <c r="K84" i="1" s="1"/>
  <c r="J85" i="1"/>
  <c r="K85" i="1" s="1"/>
  <c r="J86" i="1"/>
  <c r="K86" i="1" s="1"/>
  <c r="J87" i="1"/>
  <c r="K87" i="1" s="1"/>
  <c r="J88" i="1"/>
  <c r="K88" i="1" s="1"/>
  <c r="K89" i="1"/>
  <c r="J91" i="1"/>
  <c r="K91" i="1" s="1"/>
  <c r="K92" i="1"/>
  <c r="J94" i="1"/>
  <c r="K94" i="1" s="1"/>
  <c r="K95" i="1"/>
  <c r="F97" i="1"/>
  <c r="K97" i="1"/>
  <c r="F98" i="1"/>
  <c r="J98" i="1"/>
  <c r="K98" i="1" s="1"/>
  <c r="F99" i="1"/>
  <c r="K99" i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2" i="1"/>
  <c r="K112" i="1" s="1"/>
  <c r="J113" i="1"/>
  <c r="K113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4" i="1"/>
  <c r="K124" i="1" s="1"/>
  <c r="J125" i="1"/>
  <c r="K125" i="1" s="1"/>
  <c r="J129" i="1"/>
  <c r="K129" i="1" s="1"/>
  <c r="J130" i="1"/>
  <c r="K130" i="1" s="1"/>
  <c r="J131" i="1"/>
  <c r="K131" i="1" s="1"/>
  <c r="K132" i="1"/>
  <c r="J134" i="1"/>
  <c r="K134" i="1" s="1"/>
  <c r="J135" i="1"/>
  <c r="K135" i="1" s="1"/>
  <c r="J136" i="1"/>
  <c r="K136" i="1" s="1"/>
  <c r="K137" i="1"/>
  <c r="J139" i="1"/>
  <c r="K139" i="1" s="1"/>
  <c r="J140" i="1"/>
  <c r="K140" i="1" s="1"/>
  <c r="J141" i="1"/>
  <c r="K141" i="1" s="1"/>
  <c r="J142" i="1"/>
  <c r="K142" i="1" s="1"/>
  <c r="J144" i="1"/>
  <c r="K144" i="1" s="1"/>
  <c r="J145" i="1"/>
  <c r="K145" i="1" s="1"/>
  <c r="J146" i="1"/>
  <c r="K146" i="1" s="1"/>
  <c r="J147" i="1"/>
  <c r="K147" i="1" s="1"/>
  <c r="J149" i="1"/>
  <c r="K149" i="1" s="1"/>
  <c r="J151" i="1"/>
  <c r="K151" i="1" s="1"/>
  <c r="J152" i="1"/>
  <c r="K152" i="1" s="1"/>
  <c r="J153" i="1"/>
  <c r="K153" i="1" s="1"/>
  <c r="J154" i="1"/>
  <c r="K154" i="1"/>
  <c r="J156" i="1"/>
  <c r="K156" i="1" s="1"/>
  <c r="J157" i="1"/>
  <c r="K157" i="1" s="1"/>
  <c r="J158" i="1"/>
  <c r="K158" i="1" s="1"/>
  <c r="K159" i="1"/>
  <c r="J161" i="1"/>
  <c r="K161" i="1" s="1"/>
  <c r="J162" i="1"/>
  <c r="K162" i="1" s="1"/>
  <c r="J163" i="1"/>
  <c r="K163" i="1" s="1"/>
  <c r="G164" i="1"/>
  <c r="J164" i="1"/>
  <c r="K164" i="1" s="1"/>
  <c r="J170" i="1"/>
  <c r="K170" i="1" s="1"/>
  <c r="J171" i="1"/>
  <c r="K171" i="1" s="1"/>
  <c r="J172" i="1"/>
  <c r="K172" i="1" s="1"/>
  <c r="K176" i="1"/>
  <c r="K177" i="1"/>
  <c r="K179" i="1"/>
  <c r="K181" i="1"/>
  <c r="K183" i="1"/>
  <c r="K184" i="1"/>
  <c r="K185" i="1"/>
  <c r="K186" i="1"/>
  <c r="J190" i="1"/>
  <c r="K190" i="1" s="1"/>
  <c r="K191" i="1"/>
  <c r="J192" i="1"/>
  <c r="K192" i="1" s="1"/>
  <c r="J193" i="1"/>
  <c r="K193" i="1" s="1"/>
  <c r="J195" i="1"/>
  <c r="K195" i="1" s="1"/>
  <c r="J197" i="1"/>
  <c r="K197" i="1"/>
  <c r="J199" i="1"/>
  <c r="K199" i="1" s="1"/>
  <c r="J200" i="1"/>
  <c r="K200" i="1" s="1"/>
  <c r="J201" i="1"/>
  <c r="K201" i="1" s="1"/>
  <c r="J203" i="1"/>
  <c r="K203" i="1" s="1"/>
  <c r="J204" i="1"/>
  <c r="K204" i="1" s="1"/>
  <c r="J205" i="1"/>
  <c r="K205" i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/>
  <c r="J214" i="1"/>
  <c r="K214" i="1" s="1"/>
  <c r="J215" i="1"/>
  <c r="K215" i="1" s="1"/>
  <c r="J216" i="1"/>
  <c r="K216" i="1" s="1"/>
  <c r="J217" i="1"/>
  <c r="K217" i="1" s="1"/>
  <c r="J218" i="1"/>
  <c r="K218" i="1" s="1"/>
  <c r="J222" i="1"/>
  <c r="K222" i="1" s="1"/>
  <c r="K229" i="1"/>
  <c r="K230" i="1"/>
  <c r="K231" i="1"/>
  <c r="K232" i="1"/>
  <c r="K233" i="1"/>
  <c r="J202" i="1" l="1"/>
  <c r="K202" i="1" s="1"/>
  <c r="J31" i="1"/>
  <c r="K31" i="1" s="1"/>
  <c r="K17" i="1"/>
  <c r="J194" i="1"/>
  <c r="K194" i="1" s="1"/>
  <c r="J196" i="1"/>
  <c r="K196" i="1" s="1"/>
  <c r="J60" i="1"/>
  <c r="K60" i="1" s="1"/>
  <c r="J198" i="1"/>
  <c r="K198" i="1" s="1"/>
</calcChain>
</file>

<file path=xl/sharedStrings.xml><?xml version="1.0" encoding="utf-8"?>
<sst xmlns="http://schemas.openxmlformats.org/spreadsheetml/2006/main" count="413" uniqueCount="306">
  <si>
    <t>Il est également préférable de garder les sels de bain (surtout les petits formats) au frais pour prolonger leur efficacité</t>
  </si>
  <si>
    <t>Il est préférable de stocker les échantillons 3 ml pour limiter l'évaporation du produit</t>
  </si>
  <si>
    <t>Rappel</t>
  </si>
  <si>
    <t>Px fixe</t>
  </si>
  <si>
    <t>-</t>
  </si>
  <si>
    <t>Formule diff</t>
  </si>
  <si>
    <t>px fixe</t>
  </si>
  <si>
    <t>TRIO Encens - Vrac</t>
  </si>
  <si>
    <t>TRIO Encens - Bat</t>
  </si>
  <si>
    <t>Fixe</t>
  </si>
  <si>
    <t>Total HT</t>
  </si>
  <si>
    <t>Détaillant</t>
  </si>
  <si>
    <t>Quantité</t>
  </si>
  <si>
    <t>Prix public suggéré</t>
  </si>
  <si>
    <t>Code Produit</t>
  </si>
  <si>
    <t>Conditionnement</t>
  </si>
  <si>
    <t>Description</t>
  </si>
  <si>
    <t>Produit</t>
  </si>
  <si>
    <t>Prix en dollars canadiens - avant taxes</t>
  </si>
  <si>
    <t>Contact</t>
  </si>
  <si>
    <t>Selection liste prix :</t>
  </si>
  <si>
    <t>Tel</t>
  </si>
  <si>
    <t>Date</t>
  </si>
  <si>
    <t>Commande #</t>
  </si>
  <si>
    <t>Adresse Livraison</t>
  </si>
  <si>
    <t>order@invocation.ca</t>
  </si>
  <si>
    <t>Prix</t>
  </si>
  <si>
    <t>Tél.: +1 (418) 843 8777</t>
  </si>
  <si>
    <t>Québec - Qc - G1G 1X4</t>
  </si>
  <si>
    <t>201 - 3208 rue des Sumacs</t>
  </si>
  <si>
    <t>Bon de Commande 2024</t>
  </si>
  <si>
    <t>Les Encens Liquides / Les Essentiels</t>
  </si>
  <si>
    <t>Chiiyaam</t>
  </si>
  <si>
    <t>VAPN-CHII 15 ml</t>
  </si>
  <si>
    <t>VAPN-CHII 29 ml</t>
  </si>
  <si>
    <t>VAPN-CHII 60 ml</t>
  </si>
  <si>
    <t>VAPN-CHII 100 ml_Refil</t>
  </si>
  <si>
    <t>VAPN-CHII 3 ml_Ech</t>
  </si>
  <si>
    <t>VAPN-CHII 29 ml_Demo</t>
  </si>
  <si>
    <t>Miwah</t>
  </si>
  <si>
    <t>VAPN-MIW 15 ml</t>
  </si>
  <si>
    <t>VAPN-MIW 29 ml</t>
  </si>
  <si>
    <t>VAPN-MIW 60 ml</t>
  </si>
  <si>
    <t>VAPN-MIW 100 ml_Refil</t>
  </si>
  <si>
    <t>VAPN-MIW 3 ml_Ech</t>
  </si>
  <si>
    <t>VAPN-MIW 29 ml_Demo</t>
  </si>
  <si>
    <t>Kits</t>
  </si>
  <si>
    <t>DUO Encens Liquides 15 ml</t>
  </si>
  <si>
    <t>2 x 15 ml</t>
  </si>
  <si>
    <t>VKITAPN DUO ChiMi 15</t>
  </si>
  <si>
    <t>Les Encens Liquides / Les 5 Éléments</t>
  </si>
  <si>
    <t>Patakwin - Son sacré</t>
  </si>
  <si>
    <t>VAPN-E_SonS 15 ml</t>
  </si>
  <si>
    <t>VAPN-E_SonS 100 ml_Refil</t>
  </si>
  <si>
    <t>VAPN-E_SonS 3 ml_Ech</t>
  </si>
  <si>
    <t>VAPN-E_SonS 15 ml_Demo</t>
  </si>
  <si>
    <t>Aschiiy - Terre</t>
  </si>
  <si>
    <t>VAPN-E_Terre 15 ml</t>
  </si>
  <si>
    <t>VAPN-E_Terre 100 ml_Refil</t>
  </si>
  <si>
    <t>VAPN-E_Terre 3 ml_Ech</t>
  </si>
  <si>
    <t>VAPN-E_Terre 15 ml_Demo</t>
  </si>
  <si>
    <t>Nipiiy - Eau</t>
  </si>
  <si>
    <t>VAPN-E_Eau 15 ml</t>
  </si>
  <si>
    <t>VAPN-E_Eau 100 ml_Refil</t>
  </si>
  <si>
    <t>VAPN-E_Eau 3 ml_Ech</t>
  </si>
  <si>
    <t>VAPN-E_Eau 15 ml_Demo</t>
  </si>
  <si>
    <t>Iskutaau - Feu</t>
  </si>
  <si>
    <t>VAPN-E_Feu 15 ml</t>
  </si>
  <si>
    <t>VAPN-E_Feu 100 ml_Refil</t>
  </si>
  <si>
    <t>VAPN-E_Feu 3 ml_Ech</t>
  </si>
  <si>
    <t>VAPN-E_Feu 15 ml_Demo</t>
  </si>
  <si>
    <t>Yuutin - Vent</t>
  </si>
  <si>
    <t>VAPN-E_Vent 15 ml</t>
  </si>
  <si>
    <t>VAPN-E_Vent 100 ml_Refil</t>
  </si>
  <si>
    <t>VAPN-E_Vent 3 ml_Ech</t>
  </si>
  <si>
    <t>VAPN-E_Vent 15 ml_Demo</t>
  </si>
  <si>
    <t xml:space="preserve">Kit 5 Elements </t>
  </si>
  <si>
    <t>5 x 15 ml + Livret</t>
  </si>
  <si>
    <t>VKITAPN-E 5x15ml_Rev</t>
  </si>
  <si>
    <t>Coffret Découverte</t>
  </si>
  <si>
    <t>7 x 10 ml</t>
  </si>
  <si>
    <t>VKITAPN Coffret FR</t>
  </si>
  <si>
    <t>Grands parfums</t>
  </si>
  <si>
    <t>Grâces</t>
  </si>
  <si>
    <t>VGP_Graces 60 ml</t>
  </si>
  <si>
    <t>VGP_Graces 3ml_Ech</t>
  </si>
  <si>
    <t>VGP_Graces 50 ml_Demo</t>
  </si>
  <si>
    <t>Belle</t>
  </si>
  <si>
    <t>VGP_Belle 60 ml</t>
  </si>
  <si>
    <t>VGP_Belle 3ml_Ech</t>
  </si>
  <si>
    <t>VGP_Belle 50 ml_Demo</t>
  </si>
  <si>
    <t>"Grands Parfums du Monde"</t>
  </si>
  <si>
    <t>VGP_Monde 30 ml</t>
  </si>
  <si>
    <t>Soins du Corps</t>
  </si>
  <si>
    <t>Sels de bain - Chiiyaam</t>
  </si>
  <si>
    <t>DLU 6 mois ou 9 mois si réfrigéré</t>
  </si>
  <si>
    <t>VBC_CHII Sels 120 gr</t>
  </si>
  <si>
    <t>VBC_CHII Sels 400 gr</t>
  </si>
  <si>
    <t>VBC_CHII Sels 1 kg</t>
  </si>
  <si>
    <t>VBC_CHII Sels 4 kg</t>
  </si>
  <si>
    <t>VBC_CHII Sels 40gr</t>
  </si>
  <si>
    <t>VBC_CHII Sel 40_Demo</t>
  </si>
  <si>
    <t>Savon Gel Douche - Chiiyaam</t>
  </si>
  <si>
    <t>VBC_CHII Gel 120 ml</t>
  </si>
  <si>
    <t>VBC_CHII Gel 240 ml</t>
  </si>
  <si>
    <t>VBC_CHII Gel 925 ml</t>
  </si>
  <si>
    <t>Pompe</t>
  </si>
  <si>
    <t>VBC_CHII Gel_Pompe</t>
  </si>
  <si>
    <t>VBC_CHII Gel 15ml_Ech</t>
  </si>
  <si>
    <t>VBC_CHII Gel 120_Dem</t>
  </si>
  <si>
    <t>Huile à Massage - Chiiyaam</t>
  </si>
  <si>
    <t>VBC_CHII Mass 120 ml</t>
  </si>
  <si>
    <t>VBC_CHII Mass 120_Dem</t>
  </si>
  <si>
    <t>Crème Hydratante - Chiiyaam</t>
  </si>
  <si>
    <t>Dernière année de production</t>
  </si>
  <si>
    <t>VBC_CHII Creme 120 ml</t>
  </si>
  <si>
    <t>VBC_CHII Crem 120_Dem</t>
  </si>
  <si>
    <t>DUO Purification - Sels &amp; Gel</t>
  </si>
  <si>
    <t>120gr + 120ml + sac</t>
  </si>
  <si>
    <t>VKIT_BC DUO 120</t>
  </si>
  <si>
    <t>DUO Eco Responsable</t>
  </si>
  <si>
    <t>Gel et Sels - 925ml + 1kg</t>
  </si>
  <si>
    <t>VKIT_BC DUO S1k G925g</t>
  </si>
  <si>
    <t>TRIO Gel - Huile - Crème</t>
  </si>
  <si>
    <t>3x120ml + sac</t>
  </si>
  <si>
    <t>VKIT_BC TRIO Bambo120</t>
  </si>
  <si>
    <t>Encens traditionnels en bâtons</t>
  </si>
  <si>
    <t>Mélange d'Aigle Bleu</t>
  </si>
  <si>
    <t>Sauge blanche, Cèdre, Foin d'Odeur et Chaparral</t>
  </si>
  <si>
    <t>VENC_AB_Bat</t>
  </si>
  <si>
    <t>Armoise</t>
  </si>
  <si>
    <t>Artemisia Vulgaris</t>
  </si>
  <si>
    <t>VENC_Armoise_Bat</t>
  </si>
  <si>
    <t xml:space="preserve">Cèdre </t>
  </si>
  <si>
    <t>Thuja Occidentalis</t>
  </si>
  <si>
    <t>VENC_Cedre_Bat</t>
  </si>
  <si>
    <t>Chaparral</t>
  </si>
  <si>
    <t>Larrea Tridentata</t>
  </si>
  <si>
    <t>VENC_Chaparral_Bat</t>
  </si>
  <si>
    <t>Foin d'odeur (tresse)</t>
  </si>
  <si>
    <t>Hierochloe Odorata</t>
  </si>
  <si>
    <t>VENC_Foin O_Tresse G</t>
  </si>
  <si>
    <t>Petite</t>
  </si>
  <si>
    <t>VENC_Foin O_Tresse P</t>
  </si>
  <si>
    <t>Sauge Blanche</t>
  </si>
  <si>
    <t>Salvia Apiana</t>
  </si>
  <si>
    <t>VENC_Sauge Bl_Bat</t>
  </si>
  <si>
    <t>Sauge du Désert</t>
  </si>
  <si>
    <t>Artemisia Tridentata</t>
  </si>
  <si>
    <t>VENC_Sauge Des_Bat</t>
  </si>
  <si>
    <t xml:space="preserve"> 3 Bâtons Différents au Choix</t>
  </si>
  <si>
    <t>VKIT_ENC TRIO Bat</t>
  </si>
  <si>
    <t>Brochure sur les encens traditionnels disponible en pdf</t>
  </si>
  <si>
    <t>VBK_FR Encens Brochur</t>
  </si>
  <si>
    <t>Herbes Moulues et en Vrac</t>
  </si>
  <si>
    <t>Herbes Moulues 50 gr</t>
  </si>
  <si>
    <t>VENC_AB_50 gr</t>
  </si>
  <si>
    <t>Cèdre Canadien</t>
  </si>
  <si>
    <t>Herbes Moulues 25 gr</t>
  </si>
  <si>
    <t>VENC_Cedre 25 gr</t>
  </si>
  <si>
    <t>Feuilles 25 gr</t>
  </si>
  <si>
    <t>VENC_Sauge Bl 25 gr</t>
  </si>
  <si>
    <t>Feuilles 0,5 lb/245 gr</t>
  </si>
  <si>
    <t>VENC_Sauge Bl 0,5 lb</t>
  </si>
  <si>
    <t>Feuilles 1 lb/490 gr</t>
  </si>
  <si>
    <t>VENC_Sauge Bl 1 lb</t>
  </si>
  <si>
    <t>Feuilles 13 gr</t>
  </si>
  <si>
    <t>VENC_Sauge Des 13 gr</t>
  </si>
  <si>
    <t>VKIT_ENC TRIO vrac</t>
  </si>
  <si>
    <t>Coquille Céramique Line Gros-Louis avec sac</t>
  </si>
  <si>
    <t>VCRF_Coquille Ceramic</t>
  </si>
  <si>
    <t>Huiles Essentielles et Extraits</t>
  </si>
  <si>
    <t>Chiiyaam (Synergie Diffuseur)</t>
  </si>
  <si>
    <t>VHE_CHII 10  ml</t>
  </si>
  <si>
    <t>VHE_CHII 30  ml</t>
  </si>
  <si>
    <t>VHE_CHII 100 ml</t>
  </si>
  <si>
    <t>VHE_CHII 10 ml_Demo</t>
  </si>
  <si>
    <t>VHE_Cedre 30  ml</t>
  </si>
  <si>
    <t>VHE_Cedre 100 ml</t>
  </si>
  <si>
    <t>VHE_Cedre 10 ml_Demo</t>
  </si>
  <si>
    <t>Épinette Noire</t>
  </si>
  <si>
    <t>Picea Mariana</t>
  </si>
  <si>
    <t>VHE_Epinet N 30  ml</t>
  </si>
  <si>
    <t>VHE_Epinet N 100 ml</t>
  </si>
  <si>
    <t>VHE_Epinet N 10 ml_Demo</t>
  </si>
  <si>
    <t>Foin Odeur (Extrait)</t>
  </si>
  <si>
    <t>VHE_Foin Od 30ml_Ext</t>
  </si>
  <si>
    <t>VHE_Foin Od 100ml_Ext</t>
  </si>
  <si>
    <t>VHE_Foin_Od 10ml_Dem</t>
  </si>
  <si>
    <t>Foin Odeur (Absolu)</t>
  </si>
  <si>
    <t>VHE_Foin Od 8gr_Absol</t>
  </si>
  <si>
    <t>Genevrier Commun Bio</t>
  </si>
  <si>
    <t>Juniperus Communis</t>
  </si>
  <si>
    <t>VHE_Genevr 10  ml</t>
  </si>
  <si>
    <t>VHE_Genevr 30  ml</t>
  </si>
  <si>
    <t>VHE_Genevr 100 ml</t>
  </si>
  <si>
    <t>VHE_Genevr 10 ml_Demo</t>
  </si>
  <si>
    <t>Pruche du Canada</t>
  </si>
  <si>
    <t>Tsuga Canadensis</t>
  </si>
  <si>
    <t>VHE_Pruche 30  ml</t>
  </si>
  <si>
    <t>VHE_Pruche 100 ml</t>
  </si>
  <si>
    <t>VHE_Pruche 10 ml_Demo</t>
  </si>
  <si>
    <t>Sapin Baumier - HE</t>
  </si>
  <si>
    <t>Abies Balsamea</t>
  </si>
  <si>
    <t>VHE_Sapin Bau 30  ml</t>
  </si>
  <si>
    <t>VHE_Sapin Bau 100 ml</t>
  </si>
  <si>
    <t>VHE_Sapin Bau 10 ml_Demo</t>
  </si>
  <si>
    <t>Diffuseurs</t>
  </si>
  <si>
    <t>Céramique Line Gros Louis</t>
  </si>
  <si>
    <t>VCRF_Diffuseur ATA</t>
  </si>
  <si>
    <t>Bambou aimanté pour vêtement</t>
  </si>
  <si>
    <t>VCRF_Diffuseur Aiman</t>
  </si>
  <si>
    <t>Bamboo Voiture</t>
  </si>
  <si>
    <t>VCRF_Diffuseur Voiture</t>
  </si>
  <si>
    <t>Livres</t>
  </si>
  <si>
    <t>Le Sentier de la beauté</t>
  </si>
  <si>
    <t>VBK_FR Sentier</t>
  </si>
  <si>
    <t>Puissance Cristalline</t>
  </si>
  <si>
    <t>VBK_FR Puissance</t>
  </si>
  <si>
    <t>Crystal Healing</t>
  </si>
  <si>
    <t>VBK_EN Crystal</t>
  </si>
  <si>
    <t>Philosophie de la Nature</t>
  </si>
  <si>
    <t>VBK_FR Philosophie</t>
  </si>
  <si>
    <t>L'Héritage spirituel des Amérindiens</t>
  </si>
  <si>
    <t>En réimpression pour Jan 2025</t>
  </si>
  <si>
    <t>VBK_FR Heritage</t>
  </si>
  <si>
    <t>Le Cercle de toutes nos Relations</t>
  </si>
  <si>
    <t>VBK_FR Cercle</t>
  </si>
  <si>
    <t>Les Animaux Totems</t>
  </si>
  <si>
    <t>VBK_FR Totems</t>
  </si>
  <si>
    <t>Sacred Scents and Mystical Music</t>
  </si>
  <si>
    <t>VBK_EN Sacred Scents</t>
  </si>
  <si>
    <t>Manuel 5 Éléments</t>
  </si>
  <si>
    <t>Bilingue</t>
  </si>
  <si>
    <t>VBK_Manuel_Elements</t>
  </si>
  <si>
    <t>Croyances Amérindiennes</t>
  </si>
  <si>
    <t>VBK_FR Croyances</t>
  </si>
  <si>
    <t>Chamanisme initiatique</t>
  </si>
  <si>
    <t>VBK_FR Chamanisme</t>
  </si>
  <si>
    <t>CDs</t>
  </si>
  <si>
    <t>Spirit Songs</t>
  </si>
  <si>
    <t>Français</t>
  </si>
  <si>
    <t>VCD_FR Spirit</t>
  </si>
  <si>
    <t>démo</t>
  </si>
  <si>
    <t>VCD_FR Spirit_Demo</t>
  </si>
  <si>
    <t>Anglais</t>
  </si>
  <si>
    <t>VCD_EN Spirit</t>
  </si>
  <si>
    <t>VCD_EN Spirit_Demo</t>
  </si>
  <si>
    <t>Tambours de la Terre Mère</t>
  </si>
  <si>
    <t>VCD_FR Tambours</t>
  </si>
  <si>
    <t>VCD_FR Tambours_Demo</t>
  </si>
  <si>
    <t>Earth Drums</t>
  </si>
  <si>
    <t>VCD_EN Earth Drums</t>
  </si>
  <si>
    <t>VCD_EN Earth Drum_Dem</t>
  </si>
  <si>
    <t>Sons du Ciel</t>
  </si>
  <si>
    <t>VCD_FR Sons Ciel</t>
  </si>
  <si>
    <t>VCD_FR Sons Ciel_Demo</t>
  </si>
  <si>
    <t>Sky Songs</t>
  </si>
  <si>
    <t>VCD_EN Sky Songs</t>
  </si>
  <si>
    <t>VCD_EN Sky Songs_Demo</t>
  </si>
  <si>
    <t>Mystères</t>
  </si>
  <si>
    <t>VCD_FR Mysteres</t>
  </si>
  <si>
    <t>VCD_FR Mysteres_Demo</t>
  </si>
  <si>
    <t>Mysteries</t>
  </si>
  <si>
    <t>VCD_EN Mysteries</t>
  </si>
  <si>
    <t>VCD_EN Mysteries_Demo</t>
  </si>
  <si>
    <t>Sérénité</t>
  </si>
  <si>
    <t>VCD_FR Serenite</t>
  </si>
  <si>
    <t>VCD_FR Serenite_Demo</t>
  </si>
  <si>
    <t>Serenity</t>
  </si>
  <si>
    <t>VCD_EN Serenity</t>
  </si>
  <si>
    <t>VCD_EN Serenity_Demo</t>
  </si>
  <si>
    <t>Chants dans la Tradition Amérindienne</t>
  </si>
  <si>
    <t>VCD_FR Tradition</t>
  </si>
  <si>
    <t>VCD_FR Tradition_Demo</t>
  </si>
  <si>
    <t>Chants in the Native American Tradition</t>
  </si>
  <si>
    <t>VCD_EN Native</t>
  </si>
  <si>
    <t>VCD_EN Native_Demo</t>
  </si>
  <si>
    <t>Les Chants du Cygne</t>
  </si>
  <si>
    <t>VCD_FR Cygne</t>
  </si>
  <si>
    <t>VCD_FR Cygne_Demo</t>
  </si>
  <si>
    <t>Swan Songs</t>
  </si>
  <si>
    <t>VCD_EN Swan</t>
  </si>
  <si>
    <t>VCD_EN Swan_Demo</t>
  </si>
  <si>
    <t>Femmes au tambour de Wendake</t>
  </si>
  <si>
    <t>VCD_FR Fem Wenda</t>
  </si>
  <si>
    <t>Artisanats</t>
  </si>
  <si>
    <t xml:space="preserve">Pendentif Cristal Chiiyaam et Miwah </t>
  </si>
  <si>
    <t>VCRF_Pendent CHII MiW</t>
  </si>
  <si>
    <t>Cristaux</t>
  </si>
  <si>
    <t>Tambours et machikwe</t>
  </si>
  <si>
    <t>Outils promotionnels</t>
  </si>
  <si>
    <t>Dépliants</t>
  </si>
  <si>
    <t>COM_Depliant FR</t>
  </si>
  <si>
    <t>Sacs Cadeau Invocation - Jute Vert</t>
  </si>
  <si>
    <t>COM_Sac Vert</t>
  </si>
  <si>
    <t>Sacs Cadeau Invocation - Jute Beige</t>
  </si>
  <si>
    <t>COM_Sac Beige</t>
  </si>
  <si>
    <t>Sacs Cadeau Invocation - Jute Beige avec Fenêtre</t>
  </si>
  <si>
    <t>COM_Sac Beige Fenetre</t>
  </si>
  <si>
    <t>Présentoir supplémentaire - Petit</t>
  </si>
  <si>
    <t>COM_Presentoir Petit</t>
  </si>
  <si>
    <t>Présentoir supplémentaire - Grand</t>
  </si>
  <si>
    <t>COM_Presentoir Grand</t>
  </si>
  <si>
    <t>sur demande</t>
  </si>
  <si>
    <t>Sera désormais vendu en ventes éphémères annoncées dans les info-lettres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</si>
</sst>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 * #,##0.00_)\ &quot;$&quot;_ ;_ * \(#,##0.00\)\ &quot;$&quot;_ ;_ * &quot;-&quot;??_)\ &quot;$&quot;_ ;_ @_ "/>
    <numFmt numFmtId="164" formatCode="#,##0.00\ [$$-C0C]"/>
    <numFmt numFmtId="165" formatCode="&quot;démo - &quot;\ #,##0_)&quot;ml&quot;"/>
    <numFmt numFmtId="166" formatCode="General\ &quot;ml demo&quot;"/>
    <numFmt numFmtId="167" formatCode="General\ &quot;ml&quot;"/>
    <numFmt numFmtId="168" formatCode="General\ &quot;gr&quot;"/>
    <numFmt numFmtId="169" formatCode="#,##0.00\ [$€-40C]"/>
    <numFmt numFmtId="170" formatCode="&quot;échantillon -&quot;\ General\ &quot;ml&quot;"/>
    <numFmt numFmtId="171" formatCode="General\ &quot;gr demo&quot;"/>
    <numFmt numFmtId="172" formatCode="&quot;démo - &quot;\ #,##0_)&quot;gr&quot;"/>
    <numFmt numFmtId="173" formatCode="&quot;échantillon - &quot;\ #,##0_)&quot;gr&quot;"/>
    <numFmt numFmtId="174" formatCode="General\ &quot;kg&quot;"/>
    <numFmt numFmtId="175" formatCode="General\ &quot;ml vapo&quot;"/>
    <numFmt numFmtId="176" formatCode="&quot;échantillon - &quot;\ #,##0_)&quot;ml&quot;"/>
    <numFmt numFmtId="177" formatCode="&quot;recharge - &quot;\ #,##0_)&quot;ml&quot;"/>
    <numFmt numFmtId="178" formatCode="General\ &quot;ml (recharge)&quot;"/>
  </numFmts>
  <fonts count="43" x14ac:knownFonts="1"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7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Diavlo Black"/>
      <family val="3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sz val="9"/>
      <name val="Aptos Narrow"/>
      <family val="2"/>
      <scheme val="minor"/>
    </font>
    <font>
      <b/>
      <sz val="10"/>
      <name val="Aptos Narrow"/>
      <family val="2"/>
      <scheme val="minor"/>
    </font>
    <font>
      <b/>
      <sz val="20"/>
      <color rgb="FF006523"/>
      <name val="Diavlo Black"/>
      <family val="3"/>
    </font>
    <font>
      <i/>
      <sz val="10"/>
      <color theme="1"/>
      <name val="Aptos Narrow"/>
      <family val="2"/>
      <scheme val="minor"/>
    </font>
    <font>
      <b/>
      <sz val="12"/>
      <color rgb="FF006523"/>
      <name val="Diavlo Black"/>
      <family val="3"/>
    </font>
    <font>
      <b/>
      <i/>
      <sz val="8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i/>
      <sz val="10"/>
      <color theme="1"/>
      <name val="Diavlo Black"/>
      <family val="3"/>
    </font>
    <font>
      <b/>
      <sz val="8"/>
      <name val="Aptos Narrow"/>
      <family val="2"/>
      <scheme val="minor"/>
    </font>
    <font>
      <b/>
      <sz val="10"/>
      <name val="Diavlo Black"/>
      <family val="3"/>
    </font>
    <font>
      <b/>
      <i/>
      <sz val="7"/>
      <color theme="1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sz val="9"/>
      <color rgb="FFFF000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u/>
      <sz val="8"/>
      <color theme="10"/>
      <name val="Aptos Narrow"/>
      <family val="2"/>
      <scheme val="minor"/>
    </font>
    <font>
      <b/>
      <u/>
      <sz val="8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8"/>
      <color theme="5"/>
      <name val="Aptos Narrow"/>
      <family val="2"/>
      <scheme val="minor"/>
    </font>
    <font>
      <sz val="8"/>
      <color theme="5"/>
      <name val="Aptos Narrow"/>
      <family val="2"/>
      <scheme val="minor"/>
    </font>
    <font>
      <b/>
      <sz val="20"/>
      <name val="Diavlo Black"/>
      <family val="3"/>
    </font>
    <font>
      <b/>
      <sz val="10"/>
      <color theme="0"/>
      <name val="Diavlo Black"/>
      <family val="3"/>
    </font>
    <font>
      <sz val="8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0" fontId="3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97">
    <xf numFmtId="0" fontId="0" fillId="0" borderId="0" xfId="0"/>
    <xf numFmtId="1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" fontId="9" fillId="0" borderId="0" xfId="0" applyNumberFormat="1" applyFont="1"/>
    <xf numFmtId="1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1" fillId="0" borderId="0" xfId="3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164" fontId="6" fillId="0" borderId="1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" fontId="7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4" fillId="0" borderId="2" xfId="0" applyFont="1" applyBorder="1"/>
    <xf numFmtId="0" fontId="15" fillId="0" borderId="3" xfId="0" applyFont="1" applyBorder="1"/>
    <xf numFmtId="44" fontId="7" fillId="0" borderId="4" xfId="1" applyFont="1" applyFill="1" applyBorder="1" applyAlignment="1">
      <alignment vertical="center"/>
    </xf>
    <xf numFmtId="164" fontId="6" fillId="0" borderId="5" xfId="1" applyNumberFormat="1" applyFont="1" applyFill="1" applyBorder="1" applyAlignment="1">
      <alignment horizontal="right"/>
    </xf>
    <xf numFmtId="1" fontId="16" fillId="0" borderId="5" xfId="3" applyNumberFormat="1" applyFont="1" applyBorder="1" applyAlignment="1">
      <alignment wrapText="1"/>
    </xf>
    <xf numFmtId="0" fontId="16" fillId="0" borderId="5" xfId="3" applyFont="1" applyBorder="1" applyAlignment="1">
      <alignment wrapText="1"/>
    </xf>
    <xf numFmtId="0" fontId="17" fillId="0" borderId="6" xfId="0" applyFont="1" applyBorder="1"/>
    <xf numFmtId="0" fontId="5" fillId="0" borderId="5" xfId="0" applyFont="1" applyBorder="1" applyAlignment="1" applyProtection="1">
      <alignment vertical="center"/>
      <protection locked="0"/>
    </xf>
    <xf numFmtId="0" fontId="9" fillId="0" borderId="5" xfId="3" applyFont="1" applyBorder="1" applyAlignment="1">
      <alignment wrapText="1"/>
    </xf>
    <xf numFmtId="0" fontId="18" fillId="0" borderId="5" xfId="3" applyFont="1" applyBorder="1" applyAlignment="1">
      <alignment wrapText="1"/>
    </xf>
    <xf numFmtId="0" fontId="19" fillId="0" borderId="5" xfId="3" applyFont="1" applyBorder="1"/>
    <xf numFmtId="0" fontId="16" fillId="0" borderId="7" xfId="3" applyFont="1" applyBorder="1" applyAlignment="1">
      <alignment wrapText="1"/>
    </xf>
    <xf numFmtId="164" fontId="6" fillId="0" borderId="8" xfId="1" applyNumberFormat="1" applyFont="1" applyFill="1" applyBorder="1" applyAlignment="1">
      <alignment horizontal="right"/>
    </xf>
    <xf numFmtId="1" fontId="7" fillId="0" borderId="5" xfId="3" applyNumberFormat="1" applyFont="1" applyBorder="1" applyAlignment="1">
      <alignment wrapText="1"/>
    </xf>
    <xf numFmtId="0" fontId="7" fillId="0" borderId="5" xfId="3" applyFont="1" applyBorder="1" applyAlignment="1">
      <alignment wrapText="1"/>
    </xf>
    <xf numFmtId="0" fontId="7" fillId="0" borderId="7" xfId="3" applyFont="1" applyBorder="1" applyAlignment="1">
      <alignment wrapText="1"/>
    </xf>
    <xf numFmtId="0" fontId="5" fillId="0" borderId="8" xfId="0" applyFont="1" applyBorder="1" applyAlignment="1" applyProtection="1">
      <alignment vertical="center"/>
      <protection locked="0"/>
    </xf>
    <xf numFmtId="0" fontId="9" fillId="0" borderId="0" xfId="3" applyFont="1" applyAlignment="1">
      <alignment wrapText="1"/>
    </xf>
    <xf numFmtId="0" fontId="18" fillId="0" borderId="0" xfId="3" applyFont="1" applyAlignment="1">
      <alignment wrapText="1"/>
    </xf>
    <xf numFmtId="0" fontId="7" fillId="0" borderId="9" xfId="3" applyFont="1" applyBorder="1" applyAlignment="1">
      <alignment wrapText="1"/>
    </xf>
    <xf numFmtId="1" fontId="7" fillId="0" borderId="8" xfId="3" applyNumberFormat="1" applyFont="1" applyBorder="1" applyAlignment="1">
      <alignment wrapText="1"/>
    </xf>
    <xf numFmtId="0" fontId="7" fillId="0" borderId="8" xfId="3" applyFont="1" applyBorder="1" applyAlignment="1">
      <alignment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vertical="center"/>
    </xf>
    <xf numFmtId="0" fontId="14" fillId="0" borderId="8" xfId="0" applyFont="1" applyBorder="1"/>
    <xf numFmtId="0" fontId="20" fillId="0" borderId="9" xfId="0" applyFont="1" applyBorder="1" applyAlignment="1">
      <alignment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0" fontId="8" fillId="0" borderId="8" xfId="0" applyFont="1" applyBorder="1"/>
    <xf numFmtId="0" fontId="21" fillId="0" borderId="10" xfId="0" applyFont="1" applyBorder="1"/>
    <xf numFmtId="0" fontId="21" fillId="0" borderId="6" xfId="0" applyFont="1" applyBorder="1"/>
    <xf numFmtId="1" fontId="17" fillId="0" borderId="6" xfId="0" applyNumberFormat="1" applyFont="1" applyBorder="1"/>
    <xf numFmtId="0" fontId="22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" fontId="7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0" borderId="12" xfId="0" applyFont="1" applyBorder="1" applyAlignment="1" applyProtection="1">
      <alignment vertical="center"/>
      <protection locked="0"/>
    </xf>
    <xf numFmtId="0" fontId="23" fillId="0" borderId="12" xfId="0" applyFont="1" applyBorder="1"/>
    <xf numFmtId="0" fontId="24" fillId="0" borderId="12" xfId="0" applyFont="1" applyBorder="1"/>
    <xf numFmtId="0" fontId="25" fillId="0" borderId="12" xfId="0" applyFont="1" applyBorder="1"/>
    <xf numFmtId="0" fontId="26" fillId="0" borderId="13" xfId="0" applyFont="1" applyBorder="1"/>
    <xf numFmtId="1" fontId="7" fillId="0" borderId="5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27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4" fillId="0" borderId="5" xfId="0" applyFont="1" applyBorder="1"/>
    <xf numFmtId="0" fontId="28" fillId="0" borderId="7" xfId="0" applyFont="1" applyBorder="1" applyAlignment="1">
      <alignment horizontal="left" vertical="top"/>
    </xf>
    <xf numFmtId="1" fontId="7" fillId="0" borderId="8" xfId="1" applyNumberFormat="1" applyFont="1" applyFill="1" applyBorder="1" applyAlignment="1">
      <alignment vertical="center"/>
    </xf>
    <xf numFmtId="164" fontId="7" fillId="0" borderId="8" xfId="1" applyNumberFormat="1" applyFont="1" applyFill="1" applyBorder="1" applyAlignment="1">
      <alignment vertical="center"/>
    </xf>
    <xf numFmtId="0" fontId="27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29" fillId="0" borderId="6" xfId="0" applyFont="1" applyBorder="1"/>
    <xf numFmtId="0" fontId="23" fillId="0" borderId="6" xfId="0" applyFont="1" applyBorder="1"/>
    <xf numFmtId="0" fontId="24" fillId="0" borderId="6" xfId="0" applyFont="1" applyBorder="1"/>
    <xf numFmtId="0" fontId="25" fillId="0" borderId="6" xfId="0" applyFont="1" applyBorder="1"/>
    <xf numFmtId="0" fontId="22" fillId="0" borderId="7" xfId="0" applyFont="1" applyBorder="1" applyAlignment="1">
      <alignment vertical="center"/>
    </xf>
    <xf numFmtId="0" fontId="6" fillId="0" borderId="5" xfId="0" applyFont="1" applyBorder="1"/>
    <xf numFmtId="1" fontId="7" fillId="0" borderId="5" xfId="1" applyNumberFormat="1" applyFont="1" applyFill="1" applyBorder="1" applyAlignment="1">
      <alignment vertical="center"/>
    </xf>
    <xf numFmtId="164" fontId="7" fillId="0" borderId="5" xfId="1" applyNumberFormat="1" applyFont="1" applyFill="1" applyBorder="1" applyAlignment="1">
      <alignment vertical="center"/>
    </xf>
    <xf numFmtId="0" fontId="12" fillId="0" borderId="5" xfId="0" applyFont="1" applyBorder="1"/>
    <xf numFmtId="0" fontId="13" fillId="0" borderId="5" xfId="0" applyFont="1" applyBorder="1"/>
    <xf numFmtId="0" fontId="15" fillId="0" borderId="7" xfId="0" applyFont="1" applyBorder="1"/>
    <xf numFmtId="0" fontId="0" fillId="0" borderId="8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5" fillId="0" borderId="9" xfId="0" applyFont="1" applyBorder="1"/>
    <xf numFmtId="0" fontId="8" fillId="0" borderId="8" xfId="0" applyFont="1" applyBorder="1" applyAlignment="1">
      <alignment horizontal="left"/>
    </xf>
    <xf numFmtId="0" fontId="12" fillId="0" borderId="8" xfId="0" applyFont="1" applyBorder="1"/>
    <xf numFmtId="0" fontId="13" fillId="0" borderId="8" xfId="0" applyFont="1" applyBorder="1"/>
    <xf numFmtId="0" fontId="6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9" fillId="0" borderId="8" xfId="0" applyFont="1" applyBorder="1"/>
    <xf numFmtId="0" fontId="12" fillId="0" borderId="8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5" fillId="0" borderId="9" xfId="0" applyFont="1" applyBorder="1" applyAlignment="1">
      <alignment wrapText="1"/>
    </xf>
    <xf numFmtId="164" fontId="6" fillId="0" borderId="11" xfId="1" applyNumberFormat="1" applyFont="1" applyFill="1" applyBorder="1" applyAlignment="1">
      <alignment horizontal="right"/>
    </xf>
    <xf numFmtId="164" fontId="6" fillId="0" borderId="12" xfId="1" applyNumberFormat="1" applyFont="1" applyFill="1" applyBorder="1" applyAlignment="1">
      <alignment horizontal="right"/>
    </xf>
    <xf numFmtId="1" fontId="7" fillId="0" borderId="12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2" fillId="0" borderId="12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0" fontId="6" fillId="0" borderId="0" xfId="0" applyFont="1" applyAlignment="1">
      <alignment vertical="center"/>
    </xf>
    <xf numFmtId="165" fontId="0" fillId="0" borderId="5" xfId="0" applyNumberFormat="1" applyBorder="1" applyAlignment="1">
      <alignment horizontal="right"/>
    </xf>
    <xf numFmtId="166" fontId="8" fillId="0" borderId="5" xfId="0" applyNumberFormat="1" applyFont="1" applyBorder="1" applyAlignment="1">
      <alignment horizontal="right"/>
    </xf>
    <xf numFmtId="0" fontId="19" fillId="0" borderId="8" xfId="3" applyFont="1" applyBorder="1"/>
    <xf numFmtId="0" fontId="28" fillId="0" borderId="7" xfId="3" applyFont="1" applyBorder="1" applyAlignment="1">
      <alignment wrapText="1"/>
    </xf>
    <xf numFmtId="0" fontId="19" fillId="0" borderId="5" xfId="3" applyFont="1" applyBorder="1" applyAlignment="1">
      <alignment wrapText="1"/>
    </xf>
    <xf numFmtId="0" fontId="26" fillId="0" borderId="14" xfId="0" applyFont="1" applyBorder="1"/>
    <xf numFmtId="164" fontId="6" fillId="0" borderId="4" xfId="1" applyNumberFormat="1" applyFont="1" applyFill="1" applyBorder="1" applyAlignment="1">
      <alignment horizontal="right"/>
    </xf>
    <xf numFmtId="0" fontId="30" fillId="0" borderId="9" xfId="0" applyFont="1" applyBorder="1"/>
    <xf numFmtId="167" fontId="0" fillId="0" borderId="8" xfId="0" applyNumberFormat="1" applyBorder="1"/>
    <xf numFmtId="0" fontId="18" fillId="0" borderId="8" xfId="3" applyFont="1" applyBorder="1" applyAlignment="1">
      <alignment horizontal="left" wrapText="1"/>
    </xf>
    <xf numFmtId="0" fontId="28" fillId="0" borderId="9" xfId="3" applyFont="1" applyBorder="1" applyAlignment="1">
      <alignment wrapText="1"/>
    </xf>
    <xf numFmtId="1" fontId="7" fillId="0" borderId="8" xfId="0" applyNumberFormat="1" applyFont="1" applyBorder="1" applyAlignment="1" applyProtection="1">
      <alignment vertical="center"/>
      <protection locked="0"/>
    </xf>
    <xf numFmtId="2" fontId="7" fillId="0" borderId="8" xfId="0" applyNumberFormat="1" applyFont="1" applyBorder="1" applyAlignment="1" applyProtection="1">
      <alignment vertical="center"/>
      <protection locked="0"/>
    </xf>
    <xf numFmtId="165" fontId="0" fillId="0" borderId="8" xfId="0" applyNumberFormat="1" applyBorder="1" applyAlignment="1">
      <alignment horizontal="right"/>
    </xf>
    <xf numFmtId="166" fontId="8" fillId="0" borderId="8" xfId="0" applyNumberFormat="1" applyFont="1" applyBorder="1" applyAlignment="1">
      <alignment horizontal="left"/>
    </xf>
    <xf numFmtId="0" fontId="19" fillId="0" borderId="8" xfId="3" applyFont="1" applyBorder="1" applyAlignment="1">
      <alignment wrapText="1"/>
    </xf>
    <xf numFmtId="167" fontId="8" fillId="0" borderId="8" xfId="0" applyNumberFormat="1" applyFont="1" applyBorder="1" applyAlignment="1">
      <alignment horizontal="left"/>
    </xf>
    <xf numFmtId="0" fontId="7" fillId="0" borderId="8" xfId="3" applyFont="1" applyBorder="1" applyAlignment="1">
      <alignment horizontal="right" wrapText="1"/>
    </xf>
    <xf numFmtId="166" fontId="8" fillId="0" borderId="8" xfId="0" applyNumberFormat="1" applyFont="1" applyBorder="1" applyAlignment="1">
      <alignment horizontal="right"/>
    </xf>
    <xf numFmtId="167" fontId="8" fillId="0" borderId="8" xfId="0" applyNumberFormat="1" applyFont="1" applyBorder="1"/>
    <xf numFmtId="1" fontId="3" fillId="0" borderId="8" xfId="0" applyNumberFormat="1" applyFont="1" applyBorder="1" applyAlignment="1" applyProtection="1">
      <alignment vertical="center"/>
      <protection locked="0"/>
    </xf>
    <xf numFmtId="9" fontId="3" fillId="0" borderId="8" xfId="0" applyNumberFormat="1" applyFont="1" applyBorder="1" applyAlignment="1" applyProtection="1">
      <alignment vertical="center"/>
      <protection locked="0"/>
    </xf>
    <xf numFmtId="168" fontId="0" fillId="0" borderId="8" xfId="0" applyNumberFormat="1" applyBorder="1"/>
    <xf numFmtId="168" fontId="8" fillId="0" borderId="8" xfId="0" applyNumberFormat="1" applyFont="1" applyBorder="1" applyAlignment="1">
      <alignment horizontal="left"/>
    </xf>
    <xf numFmtId="0" fontId="7" fillId="0" borderId="8" xfId="0" applyFont="1" applyBorder="1" applyAlignment="1" applyProtection="1">
      <alignment vertical="center"/>
      <protection locked="0"/>
    </xf>
    <xf numFmtId="166" fontId="0" fillId="0" borderId="8" xfId="0" applyNumberFormat="1" applyBorder="1" applyAlignment="1">
      <alignment horizontal="right"/>
    </xf>
    <xf numFmtId="0" fontId="19" fillId="0" borderId="0" xfId="3" applyFont="1"/>
    <xf numFmtId="167" fontId="18" fillId="0" borderId="8" xfId="0" applyNumberFormat="1" applyFont="1" applyBorder="1" applyAlignment="1">
      <alignment horizontal="left"/>
    </xf>
    <xf numFmtId="166" fontId="8" fillId="0" borderId="8" xfId="0" applyNumberFormat="1" applyFont="1" applyBorder="1" applyAlignment="1">
      <alignment horizontal="left" wrapText="1"/>
    </xf>
    <xf numFmtId="0" fontId="9" fillId="0" borderId="8" xfId="3" applyFont="1" applyBorder="1" applyAlignment="1">
      <alignment horizontal="right"/>
    </xf>
    <xf numFmtId="0" fontId="18" fillId="0" borderId="5" xfId="3" applyFont="1" applyBorder="1" applyAlignment="1">
      <alignment horizontal="left"/>
    </xf>
    <xf numFmtId="0" fontId="19" fillId="0" borderId="9" xfId="3" applyFont="1" applyBorder="1"/>
    <xf numFmtId="164" fontId="6" fillId="0" borderId="8" xfId="1" applyNumberFormat="1" applyFont="1" applyFill="1" applyBorder="1" applyAlignment="1">
      <alignment horizontal="center"/>
    </xf>
    <xf numFmtId="0" fontId="18" fillId="0" borderId="5" xfId="3" applyFont="1" applyBorder="1" applyAlignment="1">
      <alignment horizontal="right"/>
    </xf>
    <xf numFmtId="0" fontId="19" fillId="0" borderId="5" xfId="4" applyFont="1" applyBorder="1" applyAlignment="1">
      <alignment horizontal="left"/>
    </xf>
    <xf numFmtId="0" fontId="30" fillId="0" borderId="7" xfId="0" applyFont="1" applyBorder="1"/>
    <xf numFmtId="0" fontId="18" fillId="0" borderId="8" xfId="3" applyFont="1" applyBorder="1" applyAlignment="1">
      <alignment horizontal="right"/>
    </xf>
    <xf numFmtId="0" fontId="28" fillId="0" borderId="7" xfId="3" applyFont="1" applyBorder="1"/>
    <xf numFmtId="0" fontId="18" fillId="0" borderId="8" xfId="3" applyFont="1" applyBorder="1" applyAlignment="1">
      <alignment horizontal="left"/>
    </xf>
    <xf numFmtId="0" fontId="28" fillId="0" borderId="9" xfId="3" applyFont="1" applyBorder="1"/>
    <xf numFmtId="0" fontId="18" fillId="0" borderId="8" xfId="4" applyFont="1" applyBorder="1"/>
    <xf numFmtId="0" fontId="19" fillId="0" borderId="8" xfId="4" applyFont="1" applyBorder="1"/>
    <xf numFmtId="0" fontId="9" fillId="0" borderId="5" xfId="3" applyFont="1" applyBorder="1" applyAlignment="1">
      <alignment horizontal="right"/>
    </xf>
    <xf numFmtId="0" fontId="11" fillId="0" borderId="5" xfId="4" applyFont="1" applyBorder="1" applyAlignment="1">
      <alignment horizontal="left"/>
    </xf>
    <xf numFmtId="0" fontId="27" fillId="0" borderId="8" xfId="4" applyFont="1" applyBorder="1"/>
    <xf numFmtId="0" fontId="11" fillId="0" borderId="8" xfId="4" applyFont="1" applyBorder="1"/>
    <xf numFmtId="0" fontId="9" fillId="0" borderId="8" xfId="4" applyFont="1" applyBorder="1"/>
    <xf numFmtId="0" fontId="28" fillId="0" borderId="9" xfId="4" applyFont="1" applyBorder="1"/>
    <xf numFmtId="0" fontId="12" fillId="0" borderId="16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164" fontId="7" fillId="0" borderId="8" xfId="1" applyNumberFormat="1" applyFont="1" applyFill="1" applyBorder="1" applyAlignment="1">
      <alignment horizontal="right"/>
    </xf>
    <xf numFmtId="167" fontId="9" fillId="0" borderId="8" xfId="0" applyNumberFormat="1" applyFont="1" applyBorder="1" applyAlignment="1">
      <alignment horizontal="right"/>
    </xf>
    <xf numFmtId="167" fontId="18" fillId="0" borderId="8" xfId="0" applyNumberFormat="1" applyFont="1" applyBorder="1" applyAlignment="1">
      <alignment horizontal="right"/>
    </xf>
    <xf numFmtId="0" fontId="28" fillId="0" borderId="9" xfId="0" applyFont="1" applyBorder="1"/>
    <xf numFmtId="167" fontId="9" fillId="0" borderId="8" xfId="0" applyNumberFormat="1" applyFont="1" applyBorder="1"/>
    <xf numFmtId="167" fontId="18" fillId="0" borderId="8" xfId="0" applyNumberFormat="1" applyFont="1" applyBorder="1"/>
    <xf numFmtId="169" fontId="19" fillId="0" borderId="8" xfId="0" applyNumberFormat="1" applyFont="1" applyBorder="1"/>
    <xf numFmtId="169" fontId="28" fillId="0" borderId="9" xfId="0" applyNumberFormat="1" applyFont="1" applyBorder="1"/>
    <xf numFmtId="170" fontId="0" fillId="0" borderId="8" xfId="0" applyNumberFormat="1" applyBorder="1" applyAlignment="1">
      <alignment horizontal="right"/>
    </xf>
    <xf numFmtId="169" fontId="14" fillId="0" borderId="8" xfId="0" applyNumberFormat="1" applyFont="1" applyBorder="1"/>
    <xf numFmtId="169" fontId="15" fillId="0" borderId="9" xfId="0" applyNumberFormat="1" applyFont="1" applyBorder="1"/>
    <xf numFmtId="167" fontId="0" fillId="0" borderId="8" xfId="0" applyNumberFormat="1" applyBorder="1" applyAlignment="1">
      <alignment horizontal="right"/>
    </xf>
    <xf numFmtId="167" fontId="31" fillId="0" borderId="8" xfId="0" applyNumberFormat="1" applyFont="1" applyBorder="1"/>
    <xf numFmtId="0" fontId="6" fillId="0" borderId="8" xfId="0" applyFont="1" applyBorder="1" applyAlignment="1" applyProtection="1">
      <alignment vertical="center"/>
      <protection locked="0"/>
    </xf>
    <xf numFmtId="171" fontId="9" fillId="0" borderId="8" xfId="0" applyNumberFormat="1" applyFont="1" applyBorder="1"/>
    <xf numFmtId="171" fontId="18" fillId="0" borderId="8" xfId="0" applyNumberFormat="1" applyFont="1" applyBorder="1"/>
    <xf numFmtId="1" fontId="7" fillId="0" borderId="6" xfId="1" applyNumberFormat="1" applyFont="1" applyFill="1" applyBorder="1" applyAlignment="1" applyProtection="1">
      <alignment vertical="center"/>
      <protection locked="0"/>
    </xf>
    <xf numFmtId="44" fontId="7" fillId="0" borderId="6" xfId="1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172" fontId="0" fillId="0" borderId="8" xfId="0" applyNumberFormat="1" applyBorder="1" applyAlignment="1">
      <alignment horizontal="right"/>
    </xf>
    <xf numFmtId="171" fontId="18" fillId="0" borderId="6" xfId="0" applyNumberFormat="1" applyFont="1" applyBorder="1" applyAlignment="1">
      <alignment horizontal="right"/>
    </xf>
    <xf numFmtId="0" fontId="19" fillId="0" borderId="6" xfId="0" applyFont="1" applyBorder="1"/>
    <xf numFmtId="0" fontId="28" fillId="0" borderId="14" xfId="0" applyFont="1" applyBorder="1"/>
    <xf numFmtId="0" fontId="4" fillId="0" borderId="6" xfId="0" applyFont="1" applyBorder="1" applyAlignment="1" applyProtection="1">
      <alignment vertical="center"/>
      <protection locked="0"/>
    </xf>
    <xf numFmtId="173" fontId="9" fillId="0" borderId="8" xfId="0" applyNumberFormat="1" applyFont="1" applyBorder="1" applyAlignment="1">
      <alignment horizontal="right"/>
    </xf>
    <xf numFmtId="174" fontId="8" fillId="0" borderId="8" xfId="0" applyNumberFormat="1" applyFont="1" applyBorder="1" applyAlignment="1">
      <alignment horizontal="right"/>
    </xf>
    <xf numFmtId="174" fontId="0" fillId="0" borderId="8" xfId="0" applyNumberFormat="1" applyBorder="1" applyAlignment="1">
      <alignment horizontal="right"/>
    </xf>
    <xf numFmtId="168" fontId="9" fillId="0" borderId="8" xfId="0" applyNumberFormat="1" applyFont="1" applyBorder="1"/>
    <xf numFmtId="168" fontId="31" fillId="0" borderId="8" xfId="0" applyNumberFormat="1" applyFont="1" applyBorder="1"/>
    <xf numFmtId="168" fontId="8" fillId="0" borderId="8" xfId="0" applyNumberFormat="1" applyFont="1" applyBorder="1"/>
    <xf numFmtId="0" fontId="4" fillId="0" borderId="0" xfId="0" applyFont="1" applyAlignment="1">
      <alignment vertical="center"/>
    </xf>
    <xf numFmtId="164" fontId="6" fillId="0" borderId="17" xfId="1" applyNumberFormat="1" applyFont="1" applyFill="1" applyBorder="1" applyAlignment="1">
      <alignment horizontal="right"/>
    </xf>
    <xf numFmtId="164" fontId="6" fillId="0" borderId="16" xfId="1" applyNumberFormat="1" applyFont="1" applyFill="1" applyBorder="1" applyAlignment="1">
      <alignment horizontal="right"/>
    </xf>
    <xf numFmtId="1" fontId="7" fillId="0" borderId="16" xfId="0" applyNumberFormat="1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4" fillId="0" borderId="16" xfId="0" applyFont="1" applyBorder="1"/>
    <xf numFmtId="0" fontId="15" fillId="0" borderId="18" xfId="0" applyFont="1" applyBorder="1"/>
    <xf numFmtId="167" fontId="8" fillId="0" borderId="8" xfId="0" applyNumberFormat="1" applyFont="1" applyBorder="1" applyAlignment="1">
      <alignment horizontal="right"/>
    </xf>
    <xf numFmtId="44" fontId="7" fillId="0" borderId="19" xfId="1" applyFont="1" applyBorder="1"/>
    <xf numFmtId="1" fontId="7" fillId="0" borderId="0" xfId="0" applyNumberFormat="1" applyFont="1"/>
    <xf numFmtId="44" fontId="7" fillId="0" borderId="4" xfId="1" applyFont="1" applyFill="1" applyBorder="1" applyAlignment="1">
      <alignment horizontal="center" vertical="center"/>
    </xf>
    <xf numFmtId="1" fontId="7" fillId="0" borderId="8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4" fillId="0" borderId="8" xfId="0" applyFont="1" applyBorder="1" applyAlignment="1">
      <alignment wrapText="1"/>
    </xf>
    <xf numFmtId="1" fontId="7" fillId="0" borderId="0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5" fontId="8" fillId="0" borderId="8" xfId="0" applyNumberFormat="1" applyFont="1" applyBorder="1" applyAlignment="1">
      <alignment horizontal="right"/>
    </xf>
    <xf numFmtId="164" fontId="6" fillId="0" borderId="19" xfId="1" applyNumberFormat="1" applyFont="1" applyFill="1" applyBorder="1" applyAlignment="1">
      <alignment horizontal="right"/>
    </xf>
    <xf numFmtId="0" fontId="5" fillId="0" borderId="0" xfId="0" applyFont="1" applyAlignment="1" applyProtection="1">
      <alignment vertical="center"/>
      <protection locked="0"/>
    </xf>
    <xf numFmtId="166" fontId="0" fillId="0" borderId="0" xfId="0" applyNumberFormat="1" applyAlignment="1">
      <alignment horizontal="right"/>
    </xf>
    <xf numFmtId="166" fontId="8" fillId="0" borderId="0" xfId="0" applyNumberFormat="1" applyFont="1" applyAlignment="1">
      <alignment horizontal="right"/>
    </xf>
    <xf numFmtId="166" fontId="13" fillId="0" borderId="8" xfId="0" applyNumberFormat="1" applyFont="1" applyBorder="1" applyAlignment="1">
      <alignment horizontal="left"/>
    </xf>
    <xf numFmtId="166" fontId="14" fillId="0" borderId="8" xfId="0" applyNumberFormat="1" applyFont="1" applyBorder="1" applyAlignment="1">
      <alignment horizontal="left"/>
    </xf>
    <xf numFmtId="176" fontId="0" fillId="0" borderId="8" xfId="0" applyNumberFormat="1" applyBorder="1" applyAlignment="1">
      <alignment horizontal="right"/>
    </xf>
    <xf numFmtId="177" fontId="0" fillId="0" borderId="8" xfId="0" applyNumberFormat="1" applyBorder="1" applyAlignment="1">
      <alignment horizontal="right"/>
    </xf>
    <xf numFmtId="178" fontId="8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 applyProtection="1">
      <alignment vertical="center"/>
      <protection locked="0"/>
    </xf>
    <xf numFmtId="178" fontId="31" fillId="0" borderId="8" xfId="0" applyNumberFormat="1" applyFont="1" applyBorder="1" applyAlignment="1">
      <alignment horizontal="right"/>
    </xf>
    <xf numFmtId="44" fontId="17" fillId="0" borderId="10" xfId="1" applyFont="1" applyBorder="1"/>
    <xf numFmtId="44" fontId="7" fillId="0" borderId="11" xfId="1" applyFont="1" applyBorder="1" applyAlignment="1">
      <alignment vertical="center"/>
    </xf>
    <xf numFmtId="44" fontId="7" fillId="0" borderId="17" xfId="1" applyFont="1" applyBorder="1" applyAlignment="1" applyProtection="1">
      <alignment vertical="center"/>
      <protection locked="0"/>
    </xf>
    <xf numFmtId="164" fontId="7" fillId="0" borderId="16" xfId="0" applyNumberFormat="1" applyFont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right"/>
    </xf>
    <xf numFmtId="0" fontId="18" fillId="0" borderId="16" xfId="0" applyFont="1" applyBorder="1" applyAlignment="1">
      <alignment horizontal="right"/>
    </xf>
    <xf numFmtId="0" fontId="11" fillId="0" borderId="8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164" fontId="4" fillId="0" borderId="5" xfId="1" applyNumberFormat="1" applyFont="1" applyFill="1" applyBorder="1" applyAlignment="1">
      <alignment vertical="center"/>
    </xf>
    <xf numFmtId="166" fontId="0" fillId="0" borderId="5" xfId="0" applyNumberFormat="1" applyBorder="1"/>
    <xf numFmtId="166" fontId="8" fillId="0" borderId="5" xfId="0" applyNumberFormat="1" applyFont="1" applyBorder="1"/>
    <xf numFmtId="167" fontId="31" fillId="0" borderId="8" xfId="0" applyNumberFormat="1" applyFont="1" applyBorder="1" applyAlignment="1">
      <alignment horizontal="right"/>
    </xf>
    <xf numFmtId="9" fontId="25" fillId="0" borderId="10" xfId="2" applyFont="1" applyFill="1" applyBorder="1" applyAlignment="1"/>
    <xf numFmtId="9" fontId="25" fillId="0" borderId="6" xfId="2" applyFont="1" applyFill="1" applyBorder="1" applyAlignment="1"/>
    <xf numFmtId="1" fontId="32" fillId="0" borderId="6" xfId="2" applyNumberFormat="1" applyFont="1" applyFill="1" applyBorder="1" applyAlignment="1"/>
    <xf numFmtId="9" fontId="32" fillId="0" borderId="6" xfId="2" applyFont="1" applyFill="1" applyBorder="1" applyAlignment="1"/>
    <xf numFmtId="0" fontId="19" fillId="2" borderId="17" xfId="2" applyNumberFormat="1" applyFont="1" applyFill="1" applyBorder="1" applyAlignment="1">
      <alignment horizontal="center" vertical="center" wrapText="1"/>
    </xf>
    <xf numFmtId="0" fontId="19" fillId="2" borderId="16" xfId="2" applyNumberFormat="1" applyFont="1" applyFill="1" applyBorder="1" applyAlignment="1">
      <alignment horizontal="center" vertical="center" wrapText="1"/>
    </xf>
    <xf numFmtId="1" fontId="19" fillId="2" borderId="16" xfId="2" applyNumberFormat="1" applyFont="1" applyFill="1" applyBorder="1" applyAlignment="1">
      <alignment horizontal="center" vertical="center" wrapText="1"/>
    </xf>
    <xf numFmtId="0" fontId="19" fillId="0" borderId="16" xfId="2" applyNumberFormat="1" applyFont="1" applyBorder="1" applyAlignment="1">
      <alignment horizontal="center" vertical="center" wrapText="1"/>
    </xf>
    <xf numFmtId="0" fontId="19" fillId="2" borderId="18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9" fillId="0" borderId="20" xfId="1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7" fillId="0" borderId="21" xfId="0" applyFont="1" applyBorder="1" applyAlignment="1">
      <alignment horizontal="center" vertical="center" wrapText="1"/>
    </xf>
    <xf numFmtId="44" fontId="27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44" fontId="33" fillId="0" borderId="23" xfId="1" applyFont="1" applyBorder="1"/>
    <xf numFmtId="0" fontId="33" fillId="0" borderId="24" xfId="0" applyFont="1" applyBorder="1"/>
    <xf numFmtId="1" fontId="34" fillId="0" borderId="25" xfId="0" applyNumberFormat="1" applyFont="1" applyBorder="1"/>
    <xf numFmtId="0" fontId="9" fillId="0" borderId="0" xfId="0" applyFont="1" applyProtection="1">
      <protection locked="0"/>
    </xf>
    <xf numFmtId="0" fontId="36" fillId="0" borderId="0" xfId="5" applyFont="1" applyFill="1" applyAlignment="1">
      <alignment vertical="center"/>
    </xf>
    <xf numFmtId="0" fontId="37" fillId="0" borderId="0" xfId="5" applyFont="1" applyFill="1" applyAlignment="1">
      <alignment vertical="center"/>
    </xf>
    <xf numFmtId="44" fontId="9" fillId="0" borderId="0" xfId="1" applyFont="1" applyProtection="1">
      <protection locked="0"/>
    </xf>
    <xf numFmtId="9" fontId="38" fillId="0" borderId="0" xfId="2" applyFont="1" applyProtection="1">
      <protection locked="0"/>
    </xf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9" fontId="38" fillId="0" borderId="27" xfId="2" applyFont="1" applyBorder="1" applyProtection="1">
      <protection locked="0"/>
    </xf>
    <xf numFmtId="0" fontId="39" fillId="0" borderId="0" xfId="0" applyFont="1"/>
    <xf numFmtId="1" fontId="38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1" fontId="9" fillId="0" borderId="0" xfId="0" applyNumberFormat="1" applyFont="1" applyProtection="1">
      <protection locked="0"/>
    </xf>
    <xf numFmtId="44" fontId="9" fillId="0" borderId="26" xfId="1" applyFont="1" applyBorder="1" applyProtection="1">
      <protection locked="0"/>
    </xf>
    <xf numFmtId="0" fontId="12" fillId="0" borderId="26" xfId="0" applyFont="1" applyBorder="1" applyAlignment="1">
      <alignment vertical="center"/>
    </xf>
    <xf numFmtId="167" fontId="14" fillId="0" borderId="0" xfId="0" applyNumberFormat="1" applyFont="1" applyAlignment="1">
      <alignment horizontal="center" vertical="center"/>
    </xf>
    <xf numFmtId="44" fontId="9" fillId="0" borderId="0" xfId="1" applyFont="1"/>
    <xf numFmtId="44" fontId="40" fillId="0" borderId="0" xfId="1" applyFont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2" fillId="0" borderId="0" xfId="0" applyFont="1"/>
    <xf numFmtId="0" fontId="4" fillId="0" borderId="5" xfId="0" applyFont="1" applyBorder="1"/>
    <xf numFmtId="164" fontId="6" fillId="0" borderId="8" xfId="6" applyNumberFormat="1" applyFont="1" applyFill="1" applyBorder="1" applyAlignment="1">
      <alignment horizontal="right"/>
    </xf>
    <xf numFmtId="9" fontId="9" fillId="0" borderId="0" xfId="2" applyFont="1" applyFill="1"/>
    <xf numFmtId="0" fontId="7" fillId="0" borderId="0" xfId="0" applyFont="1" applyAlignment="1">
      <alignment vertical="center"/>
    </xf>
    <xf numFmtId="0" fontId="7" fillId="0" borderId="5" xfId="0" applyFont="1" applyBorder="1"/>
    <xf numFmtId="0" fontId="0" fillId="0" borderId="26" xfId="0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</cellXfs>
  <cellStyles count="7">
    <cellStyle name="Lien hypertexte" xfId="5" builtinId="8"/>
    <cellStyle name="Monétaire" xfId="1" builtinId="4"/>
    <cellStyle name="Monétaire 2" xfId="6" xr:uid="{52B5C861-F4F3-46C4-A10C-0CC21C84B1FE}"/>
    <cellStyle name="Normal" xfId="0" builtinId="0"/>
    <cellStyle name="Normal 2" xfId="3" xr:uid="{A8096593-69D2-4EA6-B591-80EC99E99ACA}"/>
    <cellStyle name="Normal 3" xfId="4" xr:uid="{3A8113CE-EF8B-4B12-8582-B33501FF3742}"/>
    <cellStyle name="Pourcentage" xfId="2" builtinId="5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087" cy="988868"/>
    <xdr:pic>
      <xdr:nvPicPr>
        <xdr:cNvPr id="2" name="Image 1">
          <a:extLst>
            <a:ext uri="{FF2B5EF4-FFF2-40B4-BE49-F238E27FC236}">
              <a16:creationId xmlns:a16="http://schemas.microsoft.com/office/drawing/2014/main" id="{01E72A25-9BAB-4C3F-8947-553F1B072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7087" cy="9888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1_DOCS%20OFFICIELS\0_DOCS%20ORIGINAUX_2024\2_Liste%20Prix\ListePrix_24-04.xlsx" TargetMode="External"/><Relationship Id="rId1" Type="http://schemas.openxmlformats.org/officeDocument/2006/relationships/externalLinkPath" Target="/1_DOCS%20OFFICIELS/0_DOCS%20ORIGINAUX_2024/2_Liste%20Prix/ListePrix_24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n Cde"/>
      <sheetName val="LISTE PRIX 2024"/>
      <sheetName val="FR24_25-40"/>
      <sheetName val="EN24_25-40"/>
      <sheetName val="FR24_45-50"/>
      <sheetName val="EN24_45-50"/>
      <sheetName val="FR24_Intern-50USD"/>
      <sheetName val="EN24_Intern-50USD"/>
      <sheetName val="Bon Cde Denise"/>
      <sheetName val="FR24_57"/>
      <sheetName val="LISTE PRIX 2024 (2)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cation@invocati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59AC-D889-4CDF-B528-2C9596516F2D}">
  <sheetPr>
    <pageSetUpPr fitToPage="1"/>
  </sheetPr>
  <dimension ref="A1:Q386"/>
  <sheetViews>
    <sheetView showZeros="0" tabSelected="1" zoomScale="85" zoomScaleNormal="85" workbookViewId="0">
      <pane ySplit="14" topLeftCell="A136" activePane="bottomLeft" state="frozen"/>
      <selection activeCell="B238" sqref="B238"/>
      <selection pane="bottomLeft" activeCell="G159" sqref="G159"/>
    </sheetView>
  </sheetViews>
  <sheetFormatPr baseColWidth="10" defaultColWidth="12" defaultRowHeight="13.5" x14ac:dyDescent="0.25"/>
  <cols>
    <col min="1" max="1" width="12" customWidth="1"/>
    <col min="2" max="2" width="39.1640625" style="5" customWidth="1"/>
    <col min="3" max="3" width="33.83203125" customWidth="1"/>
    <col min="4" max="4" width="40" customWidth="1"/>
    <col min="5" max="5" width="19" style="4" customWidth="1"/>
    <col min="6" max="6" width="2.33203125" style="3" customWidth="1"/>
    <col min="7" max="7" width="11.6640625" style="2" customWidth="1"/>
    <col min="8" max="8" width="2.33203125" style="2" customWidth="1"/>
    <col min="9" max="9" width="13.83203125" style="1" customWidth="1"/>
    <col min="10" max="10" width="13.6640625" style="2" customWidth="1"/>
    <col min="11" max="11" width="13.6640625" style="1" customWidth="1"/>
    <col min="12" max="12" width="2.6640625" customWidth="1"/>
    <col min="13" max="15" width="12" style="283"/>
    <col min="16" max="16" width="12" style="8"/>
    <col min="17" max="17" width="12" style="283"/>
  </cols>
  <sheetData>
    <row r="1" spans="1:17" ht="15" customHeight="1" x14ac:dyDescent="0.25">
      <c r="D1" s="290" t="s">
        <v>30</v>
      </c>
      <c r="E1" s="290"/>
      <c r="F1" s="290"/>
      <c r="G1" s="290"/>
      <c r="H1" s="290"/>
      <c r="I1" s="290"/>
      <c r="J1" s="290"/>
      <c r="K1" s="290"/>
    </row>
    <row r="2" spans="1:17" ht="15" customHeight="1" x14ac:dyDescent="0.25">
      <c r="C2" s="282" t="s">
        <v>29</v>
      </c>
      <c r="D2" s="290"/>
      <c r="E2" s="290"/>
      <c r="F2" s="290"/>
      <c r="G2" s="290"/>
      <c r="H2" s="290"/>
      <c r="I2" s="290"/>
      <c r="J2" s="290"/>
      <c r="K2" s="290"/>
    </row>
    <row r="3" spans="1:17" ht="15" customHeight="1" x14ac:dyDescent="0.25">
      <c r="C3" s="282" t="s">
        <v>28</v>
      </c>
      <c r="D3" s="290"/>
      <c r="E3" s="290"/>
      <c r="F3" s="290"/>
      <c r="G3" s="290"/>
      <c r="H3" s="290"/>
      <c r="I3" s="290"/>
      <c r="J3" s="290"/>
      <c r="K3" s="290"/>
    </row>
    <row r="4" spans="1:17" ht="12" customHeight="1" x14ac:dyDescent="0.25">
      <c r="C4" s="282" t="s">
        <v>27</v>
      </c>
      <c r="D4" s="268"/>
      <c r="E4" s="279"/>
      <c r="F4" s="281"/>
      <c r="G4" s="279"/>
      <c r="H4" s="279"/>
      <c r="I4" s="280"/>
      <c r="J4" s="279"/>
      <c r="K4" s="278"/>
      <c r="P4" s="8" t="s">
        <v>26</v>
      </c>
    </row>
    <row r="5" spans="1:17" ht="12" customHeight="1" x14ac:dyDescent="0.25">
      <c r="C5" s="264" t="s">
        <v>25</v>
      </c>
      <c r="D5" s="268" t="s">
        <v>24</v>
      </c>
      <c r="E5" s="289"/>
      <c r="F5" s="289"/>
      <c r="G5" s="289"/>
      <c r="H5" s="262"/>
      <c r="I5" s="267" t="s">
        <v>23</v>
      </c>
      <c r="J5" s="275"/>
      <c r="K5" s="274"/>
      <c r="P5" s="286">
        <v>0.1</v>
      </c>
    </row>
    <row r="6" spans="1:17" ht="12" customHeight="1" x14ac:dyDescent="0.25">
      <c r="C6" s="264"/>
      <c r="D6" s="268"/>
      <c r="E6" s="289"/>
      <c r="F6" s="289"/>
      <c r="G6" s="289"/>
      <c r="H6" s="8"/>
      <c r="I6" s="9"/>
      <c r="J6"/>
      <c r="K6" s="277"/>
      <c r="L6" s="276"/>
      <c r="P6" s="286">
        <v>0.25</v>
      </c>
    </row>
    <row r="7" spans="1:17" ht="12" customHeight="1" x14ac:dyDescent="0.25">
      <c r="C7" s="264"/>
      <c r="D7" s="268"/>
      <c r="E7" s="289"/>
      <c r="F7" s="289"/>
      <c r="G7" s="289"/>
      <c r="H7" s="262"/>
      <c r="I7" s="267" t="s">
        <v>22</v>
      </c>
      <c r="J7" s="275"/>
      <c r="K7" s="274"/>
      <c r="P7" s="286">
        <v>0.4</v>
      </c>
    </row>
    <row r="8" spans="1:17" ht="12" customHeight="1" x14ac:dyDescent="0.25">
      <c r="C8" s="264"/>
      <c r="E8" s="289"/>
      <c r="F8" s="289"/>
      <c r="G8" s="289"/>
      <c r="H8" s="262"/>
      <c r="I8" s="273"/>
      <c r="J8" s="272"/>
      <c r="K8" s="265"/>
      <c r="P8" s="286">
        <v>0.45</v>
      </c>
    </row>
    <row r="9" spans="1:17" ht="12" customHeight="1" x14ac:dyDescent="0.25">
      <c r="C9" s="264"/>
      <c r="D9" s="268" t="s">
        <v>21</v>
      </c>
      <c r="E9" s="289"/>
      <c r="F9" s="289"/>
      <c r="G9" s="289"/>
      <c r="H9" s="262"/>
      <c r="I9" s="271" t="s">
        <v>20</v>
      </c>
      <c r="J9" s="270"/>
      <c r="K9" s="269">
        <v>0.25</v>
      </c>
      <c r="P9" s="286">
        <v>0.5</v>
      </c>
    </row>
    <row r="10" spans="1:17" ht="12" customHeight="1" x14ac:dyDescent="0.25">
      <c r="C10" s="264"/>
      <c r="D10" s="268" t="s">
        <v>19</v>
      </c>
      <c r="E10" s="289"/>
      <c r="F10" s="289"/>
      <c r="G10" s="289"/>
      <c r="H10" s="262"/>
      <c r="I10" s="267"/>
      <c r="J10" s="266"/>
      <c r="K10" s="265"/>
      <c r="P10" s="286"/>
    </row>
    <row r="11" spans="1:17" ht="12" customHeight="1" x14ac:dyDescent="0.25">
      <c r="C11" s="264"/>
      <c r="D11" s="263"/>
      <c r="E11"/>
      <c r="F11"/>
      <c r="G11"/>
      <c r="H11" s="262"/>
      <c r="I11" s="261">
        <f>I241</f>
        <v>0</v>
      </c>
      <c r="J11" s="260">
        <f>J241</f>
        <v>0</v>
      </c>
      <c r="K11" s="259">
        <f>K241</f>
        <v>0</v>
      </c>
      <c r="P11" s="286"/>
    </row>
    <row r="12" spans="1:17" ht="12" customHeight="1" thickBot="1" x14ac:dyDescent="0.3">
      <c r="A12" s="258" t="s">
        <v>18</v>
      </c>
      <c r="B12" s="257"/>
      <c r="C12" s="257"/>
      <c r="D12" s="256"/>
      <c r="E12"/>
      <c r="F12"/>
      <c r="G12"/>
      <c r="H12" s="17"/>
      <c r="I12" s="255"/>
      <c r="J12" s="254"/>
      <c r="K12" s="253"/>
    </row>
    <row r="13" spans="1:17" s="246" customFormat="1" ht="27" x14ac:dyDescent="0.25">
      <c r="A13" s="291" t="s">
        <v>17</v>
      </c>
      <c r="B13" s="292"/>
      <c r="C13" s="249" t="s">
        <v>16</v>
      </c>
      <c r="D13" s="252" t="s">
        <v>15</v>
      </c>
      <c r="E13" s="249" t="s">
        <v>14</v>
      </c>
      <c r="F13" s="251"/>
      <c r="G13" s="249" t="s">
        <v>13</v>
      </c>
      <c r="H13" s="249"/>
      <c r="I13" s="250" t="s">
        <v>12</v>
      </c>
      <c r="J13" s="249" t="s">
        <v>11</v>
      </c>
      <c r="K13" s="248" t="s">
        <v>10</v>
      </c>
      <c r="L13" s="247"/>
      <c r="M13" s="251"/>
      <c r="N13" s="251"/>
      <c r="O13" s="251"/>
      <c r="Q13" s="251"/>
    </row>
    <row r="14" spans="1:17" s="5" customFormat="1" ht="14.25" thickBot="1" x14ac:dyDescent="0.3">
      <c r="A14" s="245"/>
      <c r="B14" s="242"/>
      <c r="C14" s="242"/>
      <c r="D14" s="242"/>
      <c r="E14" s="242"/>
      <c r="F14" s="16"/>
      <c r="G14" s="244">
        <v>2024</v>
      </c>
      <c r="H14" s="244"/>
      <c r="I14" s="243"/>
      <c r="J14" s="242"/>
      <c r="K14" s="241"/>
      <c r="L14"/>
      <c r="M14" s="3"/>
      <c r="N14" s="3"/>
      <c r="O14" s="3"/>
      <c r="P14" s="6"/>
      <c r="Q14" s="3"/>
    </row>
    <row r="15" spans="1:17" s="5" customFormat="1" ht="6" customHeight="1" x14ac:dyDescent="0.25">
      <c r="A15" s="70"/>
      <c r="B15" s="84"/>
      <c r="C15" s="83"/>
      <c r="D15" s="82"/>
      <c r="E15" s="81"/>
      <c r="F15" s="16"/>
      <c r="G15" s="240"/>
      <c r="H15" s="240"/>
      <c r="I15" s="239"/>
      <c r="J15" s="238"/>
      <c r="K15" s="237"/>
      <c r="L15"/>
      <c r="M15" s="3"/>
      <c r="N15" s="3"/>
      <c r="O15" s="3"/>
      <c r="P15" s="6"/>
      <c r="Q15" s="3"/>
    </row>
    <row r="16" spans="1:17" s="5" customFormat="1" ht="15.95" customHeight="1" x14ac:dyDescent="0.25">
      <c r="A16" s="85" t="s">
        <v>31</v>
      </c>
      <c r="B16" s="84"/>
      <c r="C16" s="83"/>
      <c r="D16" s="82"/>
      <c r="E16" s="81"/>
      <c r="F16" s="16"/>
      <c r="G16" s="240"/>
      <c r="H16" s="240"/>
      <c r="I16" s="239"/>
      <c r="J16" s="238"/>
      <c r="K16" s="237"/>
      <c r="L16"/>
      <c r="M16" s="3"/>
      <c r="N16" s="3"/>
      <c r="O16" s="3"/>
      <c r="P16" s="6"/>
      <c r="Q16" s="3"/>
    </row>
    <row r="17" spans="1:17" s="5" customFormat="1" x14ac:dyDescent="0.25">
      <c r="A17" s="94">
        <v>0</v>
      </c>
      <c r="B17" s="53" t="s">
        <v>32</v>
      </c>
      <c r="C17" s="132">
        <v>0</v>
      </c>
      <c r="D17" s="121">
        <v>15</v>
      </c>
      <c r="E17" s="45" t="s">
        <v>33</v>
      </c>
      <c r="F17" s="16"/>
      <c r="G17" s="78">
        <v>29.6</v>
      </c>
      <c r="H17" s="78"/>
      <c r="I17" s="77"/>
      <c r="J17" s="41">
        <f>ROUNDUP($G17*(1-$K$9),1)</f>
        <v>22.2</v>
      </c>
      <c r="K17" s="31">
        <f t="shared" ref="K17:K22" si="0">I17*J17</f>
        <v>0</v>
      </c>
      <c r="L17"/>
      <c r="M17" s="3"/>
      <c r="N17" s="3"/>
      <c r="O17" s="3"/>
      <c r="P17" s="6"/>
      <c r="Q17" s="3"/>
    </row>
    <row r="18" spans="1:17" s="5" customFormat="1" x14ac:dyDescent="0.25">
      <c r="A18" s="94">
        <v>0</v>
      </c>
      <c r="B18" s="53">
        <v>0</v>
      </c>
      <c r="C18" s="236">
        <v>0</v>
      </c>
      <c r="D18" s="121">
        <v>29</v>
      </c>
      <c r="E18" s="45" t="s">
        <v>34</v>
      </c>
      <c r="F18" s="16"/>
      <c r="G18" s="78">
        <v>0</v>
      </c>
      <c r="H18" s="78"/>
      <c r="I18" s="77"/>
      <c r="J18" s="41">
        <f>ROUNDUP($G18*(1-J$14),1)</f>
        <v>0</v>
      </c>
      <c r="K18" s="31">
        <f t="shared" si="0"/>
        <v>0</v>
      </c>
      <c r="L18"/>
      <c r="M18" s="3"/>
      <c r="N18" s="3"/>
      <c r="O18" s="3"/>
      <c r="P18" s="6"/>
      <c r="Q18" s="3"/>
    </row>
    <row r="19" spans="1:17" s="5" customFormat="1" x14ac:dyDescent="0.25">
      <c r="A19" s="94">
        <v>0</v>
      </c>
      <c r="B19" s="53">
        <v>0</v>
      </c>
      <c r="C19" s="236">
        <v>0</v>
      </c>
      <c r="D19" s="121">
        <v>60</v>
      </c>
      <c r="E19" s="45" t="s">
        <v>35</v>
      </c>
      <c r="F19" s="16"/>
      <c r="G19" s="78">
        <v>96.5</v>
      </c>
      <c r="H19" s="78"/>
      <c r="I19" s="77"/>
      <c r="J19" s="41">
        <f>ROUNDUP($G19*(1-$K$9),1)</f>
        <v>72.399999999999991</v>
      </c>
      <c r="K19" s="31">
        <f t="shared" si="0"/>
        <v>0</v>
      </c>
      <c r="L19"/>
      <c r="M19" s="3"/>
      <c r="N19" s="3"/>
      <c r="O19" s="3"/>
      <c r="P19" s="6"/>
      <c r="Q19" s="3"/>
    </row>
    <row r="20" spans="1:17" s="5" customFormat="1" ht="12" customHeight="1" x14ac:dyDescent="0.25">
      <c r="A20" s="94">
        <v>0</v>
      </c>
      <c r="B20" s="53">
        <v>0</v>
      </c>
      <c r="C20" s="222">
        <v>0</v>
      </c>
      <c r="D20" s="221">
        <v>100</v>
      </c>
      <c r="E20" s="45" t="s">
        <v>36</v>
      </c>
      <c r="F20" s="16"/>
      <c r="G20" s="78">
        <v>147.5</v>
      </c>
      <c r="H20" s="78"/>
      <c r="I20" s="77"/>
      <c r="J20" s="41">
        <f>ROUNDUP($G20*(1-$K$9),1)</f>
        <v>110.69999999999999</v>
      </c>
      <c r="K20" s="31">
        <f t="shared" si="0"/>
        <v>0</v>
      </c>
      <c r="L20"/>
      <c r="M20" s="3"/>
      <c r="N20" s="3"/>
      <c r="O20" s="3"/>
      <c r="P20" s="6"/>
      <c r="Q20" s="3"/>
    </row>
    <row r="21" spans="1:17" s="6" customFormat="1" ht="12" customHeight="1" x14ac:dyDescent="0.25">
      <c r="A21" s="168">
        <v>0</v>
      </c>
      <c r="B21" s="102">
        <v>0</v>
      </c>
      <c r="C21" s="167">
        <v>0</v>
      </c>
      <c r="D21" s="220">
        <v>3</v>
      </c>
      <c r="E21" s="101" t="s">
        <v>37</v>
      </c>
      <c r="F21" s="16"/>
      <c r="G21" s="78">
        <v>6</v>
      </c>
      <c r="H21" s="78"/>
      <c r="I21" s="77"/>
      <c r="J21" s="41">
        <f>ROUNDUP($G21*(1-$K$9),1)</f>
        <v>4.5</v>
      </c>
      <c r="K21" s="31">
        <f t="shared" si="0"/>
        <v>0</v>
      </c>
      <c r="L21"/>
      <c r="M21" s="3"/>
      <c r="N21" s="3"/>
      <c r="O21" s="3"/>
      <c r="Q21" s="3"/>
    </row>
    <row r="22" spans="1:17" s="5" customFormat="1" ht="12" customHeight="1" x14ac:dyDescent="0.25">
      <c r="A22" s="94">
        <v>0</v>
      </c>
      <c r="B22" s="53">
        <v>0</v>
      </c>
      <c r="C22" s="131">
        <v>0</v>
      </c>
      <c r="D22" s="126">
        <v>29</v>
      </c>
      <c r="E22" s="45" t="s">
        <v>38</v>
      </c>
      <c r="F22" s="16"/>
      <c r="G22" s="78"/>
      <c r="H22" s="78"/>
      <c r="I22" s="77"/>
      <c r="J22" s="41">
        <v>13.8</v>
      </c>
      <c r="K22" s="31">
        <f t="shared" si="0"/>
        <v>0</v>
      </c>
      <c r="L22"/>
      <c r="M22" s="3"/>
      <c r="N22" s="3" t="s">
        <v>9</v>
      </c>
      <c r="O22" s="3"/>
      <c r="P22" s="6"/>
      <c r="Q22" s="3"/>
    </row>
    <row r="23" spans="1:17" s="5" customFormat="1" ht="6" customHeight="1" x14ac:dyDescent="0.25">
      <c r="A23" s="94">
        <v>0</v>
      </c>
      <c r="B23" s="5">
        <v>0</v>
      </c>
      <c r="C23" s="97">
        <v>0</v>
      </c>
      <c r="D23" s="96">
        <v>0</v>
      </c>
      <c r="E23" s="45">
        <v>0</v>
      </c>
      <c r="F23" s="16"/>
      <c r="G23" s="78"/>
      <c r="H23" s="78"/>
      <c r="I23" s="77"/>
      <c r="J23" s="41"/>
      <c r="K23" s="31"/>
      <c r="L23"/>
      <c r="M23" s="3"/>
      <c r="N23" s="3"/>
      <c r="O23" s="3"/>
      <c r="P23" s="6"/>
      <c r="Q23" s="3"/>
    </row>
    <row r="24" spans="1:17" s="5" customFormat="1" ht="12" customHeight="1" x14ac:dyDescent="0.25">
      <c r="A24" s="94">
        <v>0</v>
      </c>
      <c r="B24" s="53" t="s">
        <v>39</v>
      </c>
      <c r="C24" s="132">
        <v>0</v>
      </c>
      <c r="D24" s="121">
        <v>15</v>
      </c>
      <c r="E24" s="45" t="s">
        <v>40</v>
      </c>
      <c r="F24" s="16"/>
      <c r="G24" s="78">
        <v>29.6</v>
      </c>
      <c r="H24" s="78"/>
      <c r="I24" s="77"/>
      <c r="J24" s="41">
        <f>ROUNDUP($G24*(1-$K$9),1)</f>
        <v>22.2</v>
      </c>
      <c r="K24" s="31">
        <f t="shared" ref="K24:K29" si="1">I24*J24</f>
        <v>0</v>
      </c>
      <c r="L24"/>
      <c r="M24" s="3"/>
      <c r="N24" s="3"/>
      <c r="O24" s="3"/>
      <c r="P24" s="6"/>
      <c r="Q24" s="3"/>
    </row>
    <row r="25" spans="1:17" s="5" customFormat="1" ht="12" customHeight="1" x14ac:dyDescent="0.25">
      <c r="A25" s="94">
        <v>0</v>
      </c>
      <c r="B25" s="53">
        <v>0</v>
      </c>
      <c r="C25" s="203">
        <v>0</v>
      </c>
      <c r="D25" s="121">
        <v>29</v>
      </c>
      <c r="E25" s="45" t="s">
        <v>41</v>
      </c>
      <c r="F25" s="16"/>
      <c r="G25" s="78">
        <v>0</v>
      </c>
      <c r="H25" s="78"/>
      <c r="I25" s="77"/>
      <c r="J25" s="41">
        <f>ROUNDUP($G25*(1-J$14),1)</f>
        <v>0</v>
      </c>
      <c r="K25" s="31">
        <f t="shared" si="1"/>
        <v>0</v>
      </c>
      <c r="L25"/>
      <c r="M25" s="3"/>
      <c r="N25" s="3"/>
      <c r="O25" s="3"/>
      <c r="P25" s="6"/>
      <c r="Q25" s="3"/>
    </row>
    <row r="26" spans="1:17" s="5" customFormat="1" ht="12" customHeight="1" x14ac:dyDescent="0.25">
      <c r="A26" s="94">
        <v>0</v>
      </c>
      <c r="B26" s="53">
        <v>0</v>
      </c>
      <c r="C26" s="203">
        <v>0</v>
      </c>
      <c r="D26" s="121">
        <v>60</v>
      </c>
      <c r="E26" s="45" t="s">
        <v>42</v>
      </c>
      <c r="F26" s="16"/>
      <c r="G26" s="78">
        <v>96.5</v>
      </c>
      <c r="H26" s="78"/>
      <c r="I26" s="77"/>
      <c r="J26" s="41">
        <f>ROUNDUP($G26*(1-$K$9),1)</f>
        <v>72.399999999999991</v>
      </c>
      <c r="K26" s="31">
        <f t="shared" si="1"/>
        <v>0</v>
      </c>
      <c r="L26"/>
      <c r="M26" s="3"/>
      <c r="N26" s="3"/>
      <c r="O26" s="3"/>
      <c r="P26" s="6"/>
      <c r="Q26" s="3"/>
    </row>
    <row r="27" spans="1:17" s="5" customFormat="1" ht="12.95" customHeight="1" x14ac:dyDescent="0.25">
      <c r="A27" s="94">
        <v>0</v>
      </c>
      <c r="B27" s="53">
        <v>0</v>
      </c>
      <c r="C27" s="222">
        <v>0</v>
      </c>
      <c r="D27" s="221">
        <v>100</v>
      </c>
      <c r="E27" s="45" t="s">
        <v>43</v>
      </c>
      <c r="F27" s="16"/>
      <c r="G27" s="78">
        <v>147.5</v>
      </c>
      <c r="H27" s="78"/>
      <c r="I27" s="77"/>
      <c r="J27" s="41">
        <f>ROUNDUP($G27*(1-$K$9),1)</f>
        <v>110.69999999999999</v>
      </c>
      <c r="K27" s="31">
        <f t="shared" si="1"/>
        <v>0</v>
      </c>
      <c r="L27"/>
      <c r="M27" s="3"/>
      <c r="N27" s="3"/>
      <c r="O27" s="3"/>
      <c r="P27" s="6"/>
      <c r="Q27" s="3"/>
    </row>
    <row r="28" spans="1:17" s="5" customFormat="1" ht="12" customHeight="1" x14ac:dyDescent="0.25">
      <c r="A28" s="91">
        <v>0</v>
      </c>
      <c r="B28" s="75">
        <v>0</v>
      </c>
      <c r="C28" s="203">
        <v>0</v>
      </c>
      <c r="D28" s="220">
        <v>3</v>
      </c>
      <c r="E28" s="101" t="s">
        <v>44</v>
      </c>
      <c r="F28" s="16"/>
      <c r="G28" s="78">
        <v>6</v>
      </c>
      <c r="H28" s="78"/>
      <c r="I28" s="77"/>
      <c r="J28" s="41">
        <f>ROUNDUP($G28*(1-$K$9),1)</f>
        <v>4.5</v>
      </c>
      <c r="K28" s="31">
        <f t="shared" si="1"/>
        <v>0</v>
      </c>
      <c r="L28"/>
      <c r="M28" s="3"/>
      <c r="N28" s="3"/>
      <c r="O28" s="3"/>
      <c r="P28" s="6"/>
      <c r="Q28" s="3"/>
    </row>
    <row r="29" spans="1:17" s="5" customFormat="1" ht="12" customHeight="1" x14ac:dyDescent="0.25">
      <c r="A29" s="91">
        <v>0</v>
      </c>
      <c r="B29" s="75">
        <v>0</v>
      </c>
      <c r="C29" s="131">
        <v>0</v>
      </c>
      <c r="D29" s="126">
        <v>29</v>
      </c>
      <c r="E29" s="36" t="s">
        <v>45</v>
      </c>
      <c r="F29" s="16"/>
      <c r="G29" s="78"/>
      <c r="H29" s="78"/>
      <c r="I29" s="77"/>
      <c r="J29" s="41">
        <f>J$22</f>
        <v>13.8</v>
      </c>
      <c r="K29" s="31">
        <f t="shared" si="1"/>
        <v>0</v>
      </c>
      <c r="L29"/>
      <c r="M29" s="3"/>
      <c r="N29" s="3"/>
      <c r="O29" s="3"/>
      <c r="P29" s="6"/>
      <c r="Q29" s="3"/>
    </row>
    <row r="30" spans="1:17" s="5" customFormat="1" ht="6" customHeight="1" x14ac:dyDescent="0.25">
      <c r="A30" s="91">
        <v>0</v>
      </c>
      <c r="B30" s="75">
        <v>0</v>
      </c>
      <c r="C30" s="235">
        <v>0</v>
      </c>
      <c r="D30" s="234">
        <v>0</v>
      </c>
      <c r="E30" s="36">
        <v>0</v>
      </c>
      <c r="F30" s="16"/>
      <c r="G30" s="78"/>
      <c r="H30" s="88"/>
      <c r="I30" s="87"/>
      <c r="J30" s="233"/>
      <c r="K30" s="31"/>
      <c r="L30"/>
      <c r="M30" s="3"/>
      <c r="N30" s="3"/>
      <c r="O30" s="3"/>
      <c r="P30" s="6"/>
      <c r="Q30" s="3"/>
    </row>
    <row r="31" spans="1:17" s="5" customFormat="1" ht="12" customHeight="1" x14ac:dyDescent="0.25">
      <c r="A31" s="148" t="s">
        <v>46</v>
      </c>
      <c r="B31" s="232" t="s">
        <v>47</v>
      </c>
      <c r="C31" s="231">
        <v>0</v>
      </c>
      <c r="D31" s="138" t="s">
        <v>48</v>
      </c>
      <c r="E31" s="101" t="s">
        <v>49</v>
      </c>
      <c r="F31" s="16">
        <f>2</f>
        <v>2</v>
      </c>
      <c r="G31" s="78">
        <v>56.6</v>
      </c>
      <c r="H31" s="78"/>
      <c r="I31" s="77"/>
      <c r="J31" s="41">
        <f>2*J17</f>
        <v>44.4</v>
      </c>
      <c r="K31" s="31">
        <f>I31*J31</f>
        <v>0</v>
      </c>
      <c r="L31"/>
      <c r="M31" s="3"/>
      <c r="N31" s="3" t="s">
        <v>5</v>
      </c>
      <c r="O31" s="3"/>
      <c r="P31" s="6"/>
      <c r="Q31" s="3"/>
    </row>
    <row r="32" spans="1:17" s="5" customFormat="1" ht="6" customHeight="1" thickBot="1" x14ac:dyDescent="0.3">
      <c r="A32" s="30">
        <v>0</v>
      </c>
      <c r="B32" s="201">
        <v>0</v>
      </c>
      <c r="C32" s="230">
        <v>0</v>
      </c>
      <c r="D32" s="229">
        <v>0</v>
      </c>
      <c r="E32" s="200">
        <v>0</v>
      </c>
      <c r="F32" s="16"/>
      <c r="G32" s="228"/>
      <c r="H32" s="228"/>
      <c r="I32" s="198"/>
      <c r="J32" s="197"/>
      <c r="K32" s="227"/>
      <c r="L32"/>
      <c r="M32" s="3"/>
      <c r="N32" s="3"/>
      <c r="O32" s="3"/>
      <c r="P32" s="6"/>
      <c r="Q32" s="3"/>
    </row>
    <row r="33" spans="1:17" s="5" customFormat="1" ht="6" customHeight="1" x14ac:dyDescent="0.25">
      <c r="A33" s="70">
        <v>0</v>
      </c>
      <c r="B33" s="69">
        <v>0</v>
      </c>
      <c r="C33" s="68">
        <v>0</v>
      </c>
      <c r="D33" s="67">
        <v>0</v>
      </c>
      <c r="E33" s="66">
        <v>0</v>
      </c>
      <c r="F33" s="16"/>
      <c r="G33" s="65"/>
      <c r="H33" s="65"/>
      <c r="I33" s="64"/>
      <c r="J33" s="63"/>
      <c r="K33" s="226"/>
      <c r="L33"/>
      <c r="M33" s="3"/>
      <c r="N33" s="3"/>
      <c r="O33" s="3"/>
      <c r="P33" s="6"/>
      <c r="Q33" s="3"/>
    </row>
    <row r="34" spans="1:17" s="5" customFormat="1" ht="15.95" customHeight="1" x14ac:dyDescent="0.25">
      <c r="A34" s="85" t="s">
        <v>50</v>
      </c>
      <c r="B34" s="84"/>
      <c r="C34" s="83"/>
      <c r="D34" s="82">
        <v>0</v>
      </c>
      <c r="E34" s="81">
        <v>0</v>
      </c>
      <c r="F34" s="16"/>
      <c r="G34" s="35"/>
      <c r="H34" s="35"/>
      <c r="I34" s="60"/>
      <c r="J34" s="59"/>
      <c r="K34" s="225"/>
      <c r="L34"/>
      <c r="M34" s="3"/>
      <c r="N34" s="3"/>
      <c r="O34" s="3"/>
      <c r="P34" s="6"/>
      <c r="Q34" s="3"/>
    </row>
    <row r="35" spans="1:17" s="5" customFormat="1" ht="12" customHeight="1" x14ac:dyDescent="0.25">
      <c r="A35" s="94">
        <v>0</v>
      </c>
      <c r="B35" s="53" t="s">
        <v>51</v>
      </c>
      <c r="C35" s="132">
        <v>0</v>
      </c>
      <c r="D35" s="121">
        <v>15</v>
      </c>
      <c r="E35" s="45" t="s">
        <v>52</v>
      </c>
      <c r="F35" s="16"/>
      <c r="G35" s="78">
        <v>32.799999999999997</v>
      </c>
      <c r="H35" s="78"/>
      <c r="I35" s="77"/>
      <c r="J35" s="41">
        <f>ROUNDUP($G35*(1-$K$9),1)</f>
        <v>24.6</v>
      </c>
      <c r="K35" s="31">
        <f>I35*J35</f>
        <v>0</v>
      </c>
      <c r="L35"/>
      <c r="M35" s="3"/>
      <c r="N35" s="3"/>
      <c r="O35" s="3"/>
      <c r="P35" s="6"/>
      <c r="Q35" s="3"/>
    </row>
    <row r="36" spans="1:17" s="5" customFormat="1" ht="12" customHeight="1" x14ac:dyDescent="0.25">
      <c r="A36" s="94">
        <v>0</v>
      </c>
      <c r="B36" s="53">
        <v>0</v>
      </c>
      <c r="C36" s="224">
        <v>0</v>
      </c>
      <c r="D36" s="221">
        <v>100</v>
      </c>
      <c r="E36" s="45" t="s">
        <v>53</v>
      </c>
      <c r="F36" s="16"/>
      <c r="G36" s="78">
        <v>153.80000000000001</v>
      </c>
      <c r="H36" s="78"/>
      <c r="I36" s="77"/>
      <c r="J36" s="41">
        <f>ROUNDUP($G36*(1-$K$9),1)</f>
        <v>115.39999999999999</v>
      </c>
      <c r="K36" s="31">
        <f>I36*J36</f>
        <v>0</v>
      </c>
      <c r="L36"/>
      <c r="M36" s="3"/>
      <c r="N36" s="3"/>
      <c r="O36" s="3"/>
      <c r="P36" s="6"/>
      <c r="Q36" s="3"/>
    </row>
    <row r="37" spans="1:17" s="5" customFormat="1" ht="12" customHeight="1" x14ac:dyDescent="0.25">
      <c r="A37" s="94">
        <v>0</v>
      </c>
      <c r="B37" s="53">
        <v>0</v>
      </c>
      <c r="C37" s="131">
        <v>0</v>
      </c>
      <c r="D37" s="220">
        <v>3</v>
      </c>
      <c r="E37" s="45" t="s">
        <v>54</v>
      </c>
      <c r="F37" s="16"/>
      <c r="G37" s="78">
        <v>6</v>
      </c>
      <c r="H37" s="78"/>
      <c r="I37" s="77"/>
      <c r="J37" s="41">
        <f>ROUNDUP($G37*(1-$K$9),1)</f>
        <v>4.5</v>
      </c>
      <c r="K37" s="31">
        <f>I37*J37</f>
        <v>0</v>
      </c>
      <c r="L37"/>
      <c r="M37" s="3"/>
      <c r="N37" s="3"/>
      <c r="O37" s="3"/>
      <c r="P37" s="6"/>
      <c r="Q37" s="3"/>
    </row>
    <row r="38" spans="1:17" s="5" customFormat="1" ht="12" customHeight="1" x14ac:dyDescent="0.25">
      <c r="A38" s="94">
        <v>0</v>
      </c>
      <c r="B38" s="53">
        <v>0</v>
      </c>
      <c r="C38" s="131">
        <v>0</v>
      </c>
      <c r="D38" s="126">
        <v>15</v>
      </c>
      <c r="E38" s="45" t="s">
        <v>55</v>
      </c>
      <c r="F38" s="16"/>
      <c r="G38" s="78"/>
      <c r="H38" s="78"/>
      <c r="I38" s="77"/>
      <c r="J38" s="41">
        <f>J$22</f>
        <v>13.8</v>
      </c>
      <c r="K38" s="31">
        <f>I38*J38</f>
        <v>0</v>
      </c>
      <c r="L38"/>
      <c r="M38" s="3"/>
      <c r="N38" s="3" t="s">
        <v>5</v>
      </c>
      <c r="O38" s="3"/>
      <c r="P38" s="6"/>
      <c r="Q38" s="3"/>
    </row>
    <row r="39" spans="1:17" s="5" customFormat="1" ht="6" customHeight="1" x14ac:dyDescent="0.25">
      <c r="A39" s="94">
        <v>0</v>
      </c>
      <c r="B39" s="5">
        <v>0</v>
      </c>
      <c r="C39" s="97">
        <v>0</v>
      </c>
      <c r="D39" s="96">
        <v>0</v>
      </c>
      <c r="E39" s="45">
        <v>0</v>
      </c>
      <c r="F39" s="16"/>
      <c r="G39" s="78"/>
      <c r="H39" s="78"/>
      <c r="I39" s="77"/>
      <c r="J39" s="41"/>
      <c r="K39" s="31"/>
      <c r="L39"/>
      <c r="M39" s="3"/>
      <c r="N39" s="3"/>
      <c r="O39" s="3"/>
      <c r="P39" s="6"/>
      <c r="Q39" s="3"/>
    </row>
    <row r="40" spans="1:17" s="5" customFormat="1" ht="12" customHeight="1" x14ac:dyDescent="0.25">
      <c r="A40" s="94">
        <v>0</v>
      </c>
      <c r="B40" s="53" t="s">
        <v>56</v>
      </c>
      <c r="C40" s="132">
        <v>0</v>
      </c>
      <c r="D40" s="121">
        <v>15</v>
      </c>
      <c r="E40" s="45" t="s">
        <v>57</v>
      </c>
      <c r="F40" s="16"/>
      <c r="G40" s="78">
        <v>32.799999999999997</v>
      </c>
      <c r="H40" s="78"/>
      <c r="I40" s="77"/>
      <c r="J40" s="41">
        <f>ROUNDUP($G40*(1-$K$9),1)</f>
        <v>24.6</v>
      </c>
      <c r="K40" s="31">
        <f>I40*J40</f>
        <v>0</v>
      </c>
      <c r="L40"/>
      <c r="M40" s="3"/>
      <c r="N40" s="3"/>
      <c r="O40" s="3"/>
      <c r="P40" s="6"/>
      <c r="Q40" s="3"/>
    </row>
    <row r="41" spans="1:17" s="5" customFormat="1" ht="12" customHeight="1" x14ac:dyDescent="0.25">
      <c r="A41" s="94">
        <v>0</v>
      </c>
      <c r="B41" s="53">
        <v>0</v>
      </c>
      <c r="C41" s="222">
        <v>0</v>
      </c>
      <c r="D41" s="221">
        <v>100</v>
      </c>
      <c r="E41" s="45" t="s">
        <v>58</v>
      </c>
      <c r="F41" s="16"/>
      <c r="G41" s="78">
        <v>153.80000000000001</v>
      </c>
      <c r="H41" s="78"/>
      <c r="I41" s="77"/>
      <c r="J41" s="41">
        <f>ROUNDUP($G41*(1-$K$9),1)</f>
        <v>115.39999999999999</v>
      </c>
      <c r="K41" s="31">
        <f>I41*J41</f>
        <v>0</v>
      </c>
      <c r="L41"/>
      <c r="M41" s="3"/>
      <c r="N41" s="3"/>
      <c r="O41" s="3"/>
      <c r="P41" s="6"/>
      <c r="Q41" s="3"/>
    </row>
    <row r="42" spans="1:17" s="5" customFormat="1" ht="12" customHeight="1" x14ac:dyDescent="0.25">
      <c r="A42" s="94">
        <v>0</v>
      </c>
      <c r="B42" s="53">
        <v>0</v>
      </c>
      <c r="C42" s="131"/>
      <c r="D42" s="220">
        <v>3</v>
      </c>
      <c r="E42" s="45" t="s">
        <v>59</v>
      </c>
      <c r="F42" s="16"/>
      <c r="G42" s="78">
        <v>6</v>
      </c>
      <c r="H42" s="78"/>
      <c r="I42" s="77"/>
      <c r="J42" s="41">
        <f>ROUNDUP($G42*(1-$K$9),1)</f>
        <v>4.5</v>
      </c>
      <c r="K42" s="31">
        <f>I42*J42</f>
        <v>0</v>
      </c>
      <c r="L42"/>
      <c r="M42" s="3"/>
      <c r="N42" s="3"/>
      <c r="O42" s="3"/>
      <c r="P42" s="6"/>
      <c r="Q42" s="3"/>
    </row>
    <row r="43" spans="1:17" s="5" customFormat="1" ht="12" customHeight="1" x14ac:dyDescent="0.25">
      <c r="A43" s="94">
        <v>0</v>
      </c>
      <c r="B43" s="53">
        <v>0</v>
      </c>
      <c r="C43" s="131">
        <v>0</v>
      </c>
      <c r="D43" s="126">
        <v>15</v>
      </c>
      <c r="E43" s="45" t="s">
        <v>60</v>
      </c>
      <c r="F43" s="16"/>
      <c r="G43" s="78"/>
      <c r="H43" s="78"/>
      <c r="I43" s="77"/>
      <c r="J43" s="41">
        <f>J$22</f>
        <v>13.8</v>
      </c>
      <c r="K43" s="31">
        <f>I43*J43</f>
        <v>0</v>
      </c>
      <c r="L43"/>
      <c r="M43" s="3"/>
      <c r="N43" s="3" t="s">
        <v>5</v>
      </c>
      <c r="O43" s="3"/>
      <c r="P43" s="6"/>
      <c r="Q43" s="3"/>
    </row>
    <row r="44" spans="1:17" s="5" customFormat="1" ht="6" customHeight="1" x14ac:dyDescent="0.25">
      <c r="A44" s="94">
        <v>0</v>
      </c>
      <c r="B44" s="5">
        <v>0</v>
      </c>
      <c r="C44" s="97">
        <v>0</v>
      </c>
      <c r="D44" s="96">
        <v>0</v>
      </c>
      <c r="E44" s="45">
        <v>0</v>
      </c>
      <c r="F44" s="16"/>
      <c r="G44" s="78"/>
      <c r="H44" s="78"/>
      <c r="I44" s="77"/>
      <c r="J44" s="41"/>
      <c r="K44" s="31"/>
      <c r="L44"/>
      <c r="M44" s="3"/>
      <c r="N44" s="3"/>
      <c r="O44" s="3"/>
      <c r="P44" s="6"/>
      <c r="Q44" s="3"/>
    </row>
    <row r="45" spans="1:17" s="5" customFormat="1" ht="12" customHeight="1" x14ac:dyDescent="0.25">
      <c r="A45" s="94">
        <v>0</v>
      </c>
      <c r="B45" s="53" t="s">
        <v>61</v>
      </c>
      <c r="C45" s="132">
        <v>0</v>
      </c>
      <c r="D45" s="121">
        <v>15</v>
      </c>
      <c r="E45" s="45" t="s">
        <v>62</v>
      </c>
      <c r="F45" s="16"/>
      <c r="G45" s="78">
        <v>32.799999999999997</v>
      </c>
      <c r="H45" s="78"/>
      <c r="I45" s="77"/>
      <c r="J45" s="41">
        <f>ROUNDUP($G45*(1-$K$9),1)</f>
        <v>24.6</v>
      </c>
      <c r="K45" s="31">
        <f>I45*J45</f>
        <v>0</v>
      </c>
      <c r="L45"/>
      <c r="M45" s="3"/>
      <c r="N45" s="3"/>
      <c r="O45" s="3"/>
      <c r="P45" s="6"/>
      <c r="Q45" s="3"/>
    </row>
    <row r="46" spans="1:17" s="5" customFormat="1" ht="12" customHeight="1" x14ac:dyDescent="0.25">
      <c r="A46" s="94">
        <v>0</v>
      </c>
      <c r="B46" s="53">
        <v>0</v>
      </c>
      <c r="C46" s="222">
        <v>0</v>
      </c>
      <c r="D46" s="221">
        <v>100</v>
      </c>
      <c r="E46" s="45" t="s">
        <v>63</v>
      </c>
      <c r="F46" s="16"/>
      <c r="G46" s="78">
        <v>153.80000000000001</v>
      </c>
      <c r="H46" s="78"/>
      <c r="I46" s="77"/>
      <c r="J46" s="41">
        <f>ROUNDUP($G46*(1-$K$9),1)</f>
        <v>115.39999999999999</v>
      </c>
      <c r="K46" s="31">
        <f>I46*J46</f>
        <v>0</v>
      </c>
      <c r="L46"/>
      <c r="M46" s="3"/>
      <c r="N46" s="3"/>
      <c r="O46" s="3"/>
      <c r="P46" s="6"/>
      <c r="Q46" s="3"/>
    </row>
    <row r="47" spans="1:17" s="5" customFormat="1" ht="12" customHeight="1" x14ac:dyDescent="0.25">
      <c r="A47" s="94">
        <v>0</v>
      </c>
      <c r="B47" s="53">
        <v>0</v>
      </c>
      <c r="C47" s="131">
        <v>0</v>
      </c>
      <c r="D47" s="220">
        <v>3</v>
      </c>
      <c r="E47" s="45" t="s">
        <v>64</v>
      </c>
      <c r="F47" s="16"/>
      <c r="G47" s="78">
        <v>6</v>
      </c>
      <c r="H47" s="78"/>
      <c r="I47" s="77"/>
      <c r="J47" s="41">
        <f>ROUNDUP($G47*(1-$K$9),1)</f>
        <v>4.5</v>
      </c>
      <c r="K47" s="31">
        <f>I47*J47</f>
        <v>0</v>
      </c>
      <c r="L47"/>
      <c r="M47" s="3"/>
      <c r="N47" s="3"/>
      <c r="O47" s="3"/>
      <c r="P47" s="6"/>
      <c r="Q47" s="3"/>
    </row>
    <row r="48" spans="1:17" s="5" customFormat="1" ht="12" customHeight="1" x14ac:dyDescent="0.25">
      <c r="A48" s="94">
        <v>0</v>
      </c>
      <c r="B48" s="53">
        <v>0</v>
      </c>
      <c r="C48" s="131">
        <v>0</v>
      </c>
      <c r="D48" s="126">
        <v>15</v>
      </c>
      <c r="E48" s="45" t="s">
        <v>65</v>
      </c>
      <c r="F48" s="16"/>
      <c r="G48" s="78"/>
      <c r="H48" s="78"/>
      <c r="I48" s="77"/>
      <c r="J48" s="41">
        <f>J$22</f>
        <v>13.8</v>
      </c>
      <c r="K48" s="31">
        <f>I48*J48</f>
        <v>0</v>
      </c>
      <c r="L48"/>
      <c r="M48" s="3"/>
      <c r="N48" s="3" t="s">
        <v>5</v>
      </c>
      <c r="O48" s="3"/>
      <c r="P48" s="6"/>
      <c r="Q48" s="3"/>
    </row>
    <row r="49" spans="1:17" s="5" customFormat="1" ht="6" customHeight="1" x14ac:dyDescent="0.25">
      <c r="A49" s="94">
        <v>0</v>
      </c>
      <c r="B49" s="5">
        <v>0</v>
      </c>
      <c r="C49" s="97">
        <v>0</v>
      </c>
      <c r="D49" s="96">
        <v>0</v>
      </c>
      <c r="E49" s="223">
        <v>0</v>
      </c>
      <c r="F49" s="16"/>
      <c r="G49" s="78"/>
      <c r="H49" s="78"/>
      <c r="I49" s="77"/>
      <c r="J49" s="41"/>
      <c r="K49" s="31"/>
      <c r="L49"/>
      <c r="M49" s="3"/>
      <c r="N49" s="3"/>
      <c r="O49" s="3"/>
      <c r="P49" s="6"/>
      <c r="Q49" s="3"/>
    </row>
    <row r="50" spans="1:17" s="5" customFormat="1" ht="12" customHeight="1" x14ac:dyDescent="0.25">
      <c r="A50" s="94">
        <v>0</v>
      </c>
      <c r="B50" s="53" t="s">
        <v>66</v>
      </c>
      <c r="C50" s="132">
        <v>0</v>
      </c>
      <c r="D50" s="121">
        <v>15</v>
      </c>
      <c r="E50" s="45" t="s">
        <v>67</v>
      </c>
      <c r="F50" s="16"/>
      <c r="G50" s="78">
        <v>32.799999999999997</v>
      </c>
      <c r="H50" s="78"/>
      <c r="I50" s="77"/>
      <c r="J50" s="41">
        <f>ROUNDUP($G50*(1-$K$9),1)</f>
        <v>24.6</v>
      </c>
      <c r="K50" s="31">
        <f>I50*J50</f>
        <v>0</v>
      </c>
      <c r="L50"/>
      <c r="M50" s="3"/>
      <c r="N50" s="3"/>
      <c r="O50" s="3"/>
      <c r="P50" s="6"/>
      <c r="Q50" s="3"/>
    </row>
    <row r="51" spans="1:17" s="5" customFormat="1" ht="12" customHeight="1" x14ac:dyDescent="0.25">
      <c r="A51" s="94">
        <v>0</v>
      </c>
      <c r="B51" s="53">
        <v>0</v>
      </c>
      <c r="C51" s="222">
        <v>0</v>
      </c>
      <c r="D51" s="221">
        <v>100</v>
      </c>
      <c r="E51" s="45" t="s">
        <v>68</v>
      </c>
      <c r="F51" s="16"/>
      <c r="G51" s="78">
        <v>153.80000000000001</v>
      </c>
      <c r="H51" s="78"/>
      <c r="I51" s="77"/>
      <c r="J51" s="41">
        <f>ROUNDUP($G51*(1-$K$9),1)</f>
        <v>115.39999999999999</v>
      </c>
      <c r="K51" s="31">
        <f>I51*J51</f>
        <v>0</v>
      </c>
      <c r="L51"/>
      <c r="M51" s="3"/>
      <c r="N51" s="3"/>
      <c r="O51" s="3"/>
      <c r="P51" s="6"/>
      <c r="Q51" s="3"/>
    </row>
    <row r="52" spans="1:17" s="5" customFormat="1" ht="12" customHeight="1" x14ac:dyDescent="0.25">
      <c r="A52" s="94">
        <v>0</v>
      </c>
      <c r="B52" s="53">
        <v>0</v>
      </c>
      <c r="C52" s="131">
        <v>0</v>
      </c>
      <c r="D52" s="220">
        <v>3</v>
      </c>
      <c r="E52" s="45" t="s">
        <v>69</v>
      </c>
      <c r="F52" s="16"/>
      <c r="G52" s="78">
        <v>6</v>
      </c>
      <c r="H52" s="78"/>
      <c r="I52" s="77"/>
      <c r="J52" s="41">
        <f>ROUNDUP($G52*(1-$K$9),1)</f>
        <v>4.5</v>
      </c>
      <c r="K52" s="31">
        <f>I52*J52</f>
        <v>0</v>
      </c>
      <c r="L52"/>
      <c r="M52" s="3"/>
      <c r="N52" s="3"/>
      <c r="O52" s="3"/>
      <c r="P52" s="6"/>
      <c r="Q52" s="3"/>
    </row>
    <row r="53" spans="1:17" s="5" customFormat="1" ht="12" customHeight="1" x14ac:dyDescent="0.25">
      <c r="A53" s="94">
        <v>0</v>
      </c>
      <c r="B53" s="53">
        <v>0</v>
      </c>
      <c r="C53" s="131">
        <v>0</v>
      </c>
      <c r="D53" s="126">
        <v>15</v>
      </c>
      <c r="E53" s="45" t="s">
        <v>70</v>
      </c>
      <c r="F53" s="16"/>
      <c r="G53" s="78"/>
      <c r="H53" s="78"/>
      <c r="I53" s="77"/>
      <c r="J53" s="41">
        <f>J$22</f>
        <v>13.8</v>
      </c>
      <c r="K53" s="31">
        <f>I53*J53</f>
        <v>0</v>
      </c>
      <c r="L53"/>
      <c r="M53" s="3"/>
      <c r="N53" s="3" t="s">
        <v>5</v>
      </c>
      <c r="O53" s="3"/>
      <c r="P53" s="6"/>
      <c r="Q53" s="3"/>
    </row>
    <row r="54" spans="1:17" s="5" customFormat="1" ht="6" customHeight="1" x14ac:dyDescent="0.25">
      <c r="A54" s="94">
        <v>0</v>
      </c>
      <c r="B54" s="5">
        <v>0</v>
      </c>
      <c r="C54" s="97">
        <v>0</v>
      </c>
      <c r="D54" s="96">
        <v>0</v>
      </c>
      <c r="E54" s="45">
        <v>0</v>
      </c>
      <c r="F54" s="16"/>
      <c r="G54" s="78"/>
      <c r="H54" s="78"/>
      <c r="I54" s="77"/>
      <c r="J54" s="41"/>
      <c r="K54" s="31"/>
      <c r="L54"/>
      <c r="M54" s="3"/>
      <c r="N54" s="3"/>
      <c r="O54" s="3"/>
      <c r="P54" s="6"/>
      <c r="Q54" s="3"/>
    </row>
    <row r="55" spans="1:17" s="5" customFormat="1" ht="12" customHeight="1" x14ac:dyDescent="0.25">
      <c r="A55" s="94">
        <v>0</v>
      </c>
      <c r="B55" s="53" t="s">
        <v>71</v>
      </c>
      <c r="C55" s="132">
        <v>0</v>
      </c>
      <c r="D55" s="121">
        <v>15</v>
      </c>
      <c r="E55" s="45" t="s">
        <v>72</v>
      </c>
      <c r="F55" s="16"/>
      <c r="G55" s="78">
        <v>32.799999999999997</v>
      </c>
      <c r="H55" s="78"/>
      <c r="I55" s="77"/>
      <c r="J55" s="41">
        <f>ROUNDUP($G55*(1-$K$9),1)</f>
        <v>24.6</v>
      </c>
      <c r="K55" s="31">
        <f>I55*J55</f>
        <v>0</v>
      </c>
      <c r="L55"/>
      <c r="M55" s="3"/>
      <c r="N55" s="3"/>
      <c r="O55" s="3"/>
      <c r="P55" s="6"/>
      <c r="Q55" s="3"/>
    </row>
    <row r="56" spans="1:17" s="5" customFormat="1" ht="12" customHeight="1" x14ac:dyDescent="0.25">
      <c r="A56" s="94">
        <v>0</v>
      </c>
      <c r="B56" s="53">
        <v>0</v>
      </c>
      <c r="C56" s="222">
        <v>0</v>
      </c>
      <c r="D56" s="221">
        <v>100</v>
      </c>
      <c r="E56" s="45" t="s">
        <v>73</v>
      </c>
      <c r="F56" s="16"/>
      <c r="G56" s="78">
        <v>153.80000000000001</v>
      </c>
      <c r="H56" s="78"/>
      <c r="I56" s="77"/>
      <c r="J56" s="41">
        <f>ROUNDUP($G56*(1-$K$9),1)</f>
        <v>115.39999999999999</v>
      </c>
      <c r="K56" s="31">
        <f>I56*J56</f>
        <v>0</v>
      </c>
      <c r="L56"/>
      <c r="M56" s="3"/>
      <c r="N56" s="3"/>
      <c r="O56" s="3"/>
      <c r="P56" s="6"/>
      <c r="Q56" s="3"/>
    </row>
    <row r="57" spans="1:17" s="5" customFormat="1" ht="12" customHeight="1" x14ac:dyDescent="0.25">
      <c r="A57" s="91">
        <v>0</v>
      </c>
      <c r="B57" s="53">
        <v>0</v>
      </c>
      <c r="C57" s="131">
        <v>0</v>
      </c>
      <c r="D57" s="220">
        <v>3</v>
      </c>
      <c r="E57" s="45" t="s">
        <v>74</v>
      </c>
      <c r="F57" s="16"/>
      <c r="G57" s="78">
        <v>6</v>
      </c>
      <c r="H57" s="78"/>
      <c r="I57" s="77"/>
      <c r="J57" s="41">
        <f>ROUNDUP($G57*(1-$K$9),1)</f>
        <v>4.5</v>
      </c>
      <c r="K57" s="31">
        <f>I57*J57</f>
        <v>0</v>
      </c>
      <c r="L57"/>
      <c r="M57" s="3"/>
      <c r="N57" s="3"/>
      <c r="O57" s="3"/>
      <c r="P57" s="6"/>
      <c r="Q57" s="3"/>
    </row>
    <row r="58" spans="1:17" s="5" customFormat="1" ht="12" customHeight="1" x14ac:dyDescent="0.25">
      <c r="A58" s="91">
        <v>0</v>
      </c>
      <c r="B58" s="53">
        <v>0</v>
      </c>
      <c r="C58" s="131">
        <v>0</v>
      </c>
      <c r="D58" s="126">
        <v>15</v>
      </c>
      <c r="E58" s="45" t="s">
        <v>75</v>
      </c>
      <c r="F58" s="16"/>
      <c r="G58" s="78">
        <v>0</v>
      </c>
      <c r="H58" s="78"/>
      <c r="I58" s="77"/>
      <c r="J58" s="41">
        <f>J$22</f>
        <v>13.8</v>
      </c>
      <c r="K58" s="31">
        <f>I58*J58</f>
        <v>0</v>
      </c>
      <c r="L58"/>
      <c r="M58" s="3"/>
      <c r="N58" s="3" t="s">
        <v>5</v>
      </c>
      <c r="O58" s="3"/>
      <c r="P58" s="6"/>
      <c r="Q58" s="3"/>
    </row>
    <row r="59" spans="1:17" s="5" customFormat="1" ht="6" customHeight="1" x14ac:dyDescent="0.25">
      <c r="A59" s="94">
        <v>0</v>
      </c>
      <c r="B59" s="5">
        <v>0</v>
      </c>
      <c r="C59" s="97">
        <v>0</v>
      </c>
      <c r="D59" s="96">
        <v>0</v>
      </c>
      <c r="E59" s="45">
        <v>0</v>
      </c>
      <c r="F59" s="16"/>
      <c r="G59" s="78"/>
      <c r="H59" s="78"/>
      <c r="I59" s="77"/>
      <c r="J59" s="41"/>
      <c r="K59" s="119"/>
      <c r="L59"/>
      <c r="M59" s="3"/>
      <c r="N59" s="3"/>
      <c r="O59" s="3"/>
      <c r="P59" s="6"/>
      <c r="Q59" s="3"/>
    </row>
    <row r="60" spans="1:17" s="5" customFormat="1" ht="12" customHeight="1" x14ac:dyDescent="0.25">
      <c r="A60" s="148" t="s">
        <v>46</v>
      </c>
      <c r="B60" s="219" t="s">
        <v>76</v>
      </c>
      <c r="C60" s="218">
        <v>0</v>
      </c>
      <c r="D60" s="138" t="s">
        <v>77</v>
      </c>
      <c r="E60" s="45" t="s">
        <v>78</v>
      </c>
      <c r="F60" s="16"/>
      <c r="G60" s="78">
        <v>143</v>
      </c>
      <c r="H60" s="78"/>
      <c r="I60" s="77"/>
      <c r="J60" s="41">
        <f>5*J35</f>
        <v>123</v>
      </c>
      <c r="K60" s="31">
        <f>I60*J60</f>
        <v>0</v>
      </c>
      <c r="L60"/>
      <c r="M60" s="3"/>
      <c r="N60" s="3" t="s">
        <v>5</v>
      </c>
      <c r="O60" s="3"/>
      <c r="P60" s="6"/>
      <c r="Q60" s="3"/>
    </row>
    <row r="61" spans="1:17" s="5" customFormat="1" ht="12" customHeight="1" x14ac:dyDescent="0.25">
      <c r="A61" s="91">
        <v>0</v>
      </c>
      <c r="B61" s="219" t="s">
        <v>79</v>
      </c>
      <c r="C61" s="218">
        <v>0</v>
      </c>
      <c r="D61" s="138" t="s">
        <v>80</v>
      </c>
      <c r="E61" s="45" t="s">
        <v>81</v>
      </c>
      <c r="F61" s="16"/>
      <c r="G61" s="78">
        <v>153.80000000000001</v>
      </c>
      <c r="H61" s="78"/>
      <c r="I61" s="77"/>
      <c r="J61" s="41">
        <f>ROUNDUP($G61*(1-$K$9),1)</f>
        <v>115.39999999999999</v>
      </c>
      <c r="K61" s="31">
        <f>I61*J61</f>
        <v>0</v>
      </c>
      <c r="L61"/>
      <c r="M61" s="3"/>
      <c r="N61" s="3"/>
      <c r="O61" s="3"/>
      <c r="P61" s="6"/>
      <c r="Q61" s="3"/>
    </row>
    <row r="62" spans="1:17" s="5" customFormat="1" ht="6" customHeight="1" thickBot="1" x14ac:dyDescent="0.3">
      <c r="A62" s="91"/>
      <c r="B62" s="75"/>
      <c r="C62" s="217"/>
      <c r="D62" s="216"/>
      <c r="E62" s="215"/>
      <c r="F62" s="16"/>
      <c r="G62" s="15"/>
      <c r="H62" s="15"/>
      <c r="I62" s="14"/>
      <c r="J62" s="13"/>
      <c r="K62" s="214"/>
      <c r="L62"/>
      <c r="M62" s="3"/>
      <c r="N62" s="3"/>
      <c r="O62" s="3"/>
      <c r="P62" s="6"/>
      <c r="Q62" s="3"/>
    </row>
    <row r="63" spans="1:17" s="5" customFormat="1" ht="6" customHeight="1" x14ac:dyDescent="0.25">
      <c r="A63" s="70">
        <v>0</v>
      </c>
      <c r="B63" s="69">
        <v>0</v>
      </c>
      <c r="C63" s="68">
        <v>0</v>
      </c>
      <c r="D63" s="67">
        <v>0</v>
      </c>
      <c r="E63" s="66">
        <v>0</v>
      </c>
      <c r="F63" s="16"/>
      <c r="G63" s="65"/>
      <c r="H63" s="65"/>
      <c r="I63" s="64"/>
      <c r="J63" s="63"/>
      <c r="K63" s="62"/>
      <c r="L63"/>
      <c r="M63" s="3"/>
      <c r="N63" s="3"/>
      <c r="O63" s="3"/>
      <c r="P63" s="6"/>
      <c r="Q63" s="3"/>
    </row>
    <row r="64" spans="1:17" s="5" customFormat="1" ht="15.95" customHeight="1" x14ac:dyDescent="0.25">
      <c r="A64" s="85" t="s">
        <v>82</v>
      </c>
      <c r="B64" s="84"/>
      <c r="C64" s="83">
        <v>0</v>
      </c>
      <c r="D64" s="82">
        <v>0</v>
      </c>
      <c r="E64" s="81">
        <v>0</v>
      </c>
      <c r="F64" s="16"/>
      <c r="G64" s="35"/>
      <c r="H64" s="35"/>
      <c r="I64" s="60"/>
      <c r="J64" s="59"/>
      <c r="K64" s="58"/>
      <c r="L64"/>
      <c r="M64" s="3"/>
      <c r="N64" s="3"/>
      <c r="O64" s="3"/>
      <c r="P64" s="6"/>
      <c r="Q64" s="3"/>
    </row>
    <row r="65" spans="1:17" s="5" customFormat="1" x14ac:dyDescent="0.25">
      <c r="A65" s="105">
        <v>0</v>
      </c>
      <c r="B65" s="53" t="s">
        <v>83</v>
      </c>
      <c r="C65" s="213">
        <v>0</v>
      </c>
      <c r="D65" s="121">
        <v>60</v>
      </c>
      <c r="E65" s="212" t="s">
        <v>84</v>
      </c>
      <c r="F65" s="16"/>
      <c r="G65" s="78">
        <v>119.1</v>
      </c>
      <c r="H65" s="78"/>
      <c r="I65" s="77"/>
      <c r="J65" s="41">
        <f>ROUNDUP($G65*(1-$K$9),1)</f>
        <v>89.399999999999991</v>
      </c>
      <c r="K65" s="31">
        <f>I65*J65</f>
        <v>0</v>
      </c>
      <c r="L65"/>
      <c r="M65" s="3"/>
      <c r="N65" s="3"/>
      <c r="O65" s="3"/>
      <c r="P65" s="6"/>
      <c r="Q65" s="3"/>
    </row>
    <row r="66" spans="1:17" s="5" customFormat="1" x14ac:dyDescent="0.25">
      <c r="A66" s="105">
        <v>0</v>
      </c>
      <c r="B66" s="53">
        <v>0</v>
      </c>
      <c r="C66" s="131">
        <v>0</v>
      </c>
      <c r="D66" s="173">
        <v>3</v>
      </c>
      <c r="E66" s="209" t="s">
        <v>85</v>
      </c>
      <c r="F66" s="195"/>
      <c r="G66" s="78">
        <v>7</v>
      </c>
      <c r="H66" s="78"/>
      <c r="I66" s="77"/>
      <c r="J66" s="41">
        <f>ROUNDUP($G66*(1-$K$9),1)</f>
        <v>5.3</v>
      </c>
      <c r="K66" s="31">
        <f>I66*J66</f>
        <v>0</v>
      </c>
      <c r="L66"/>
      <c r="M66" s="3"/>
      <c r="N66" s="3"/>
      <c r="O66" s="3"/>
      <c r="P66" s="6"/>
      <c r="Q66" s="3"/>
    </row>
    <row r="67" spans="1:17" s="5" customFormat="1" x14ac:dyDescent="0.25">
      <c r="A67" s="105">
        <v>0</v>
      </c>
      <c r="B67" s="210">
        <v>0</v>
      </c>
      <c r="C67" s="131">
        <v>0</v>
      </c>
      <c r="D67" s="126">
        <v>50</v>
      </c>
      <c r="E67" s="209" t="s">
        <v>86</v>
      </c>
      <c r="F67" s="195"/>
      <c r="G67" s="208"/>
      <c r="H67" s="208"/>
      <c r="I67" s="207"/>
      <c r="J67" s="41">
        <v>52</v>
      </c>
      <c r="K67" s="206">
        <f>I67*J67</f>
        <v>0</v>
      </c>
      <c r="L67"/>
      <c r="M67" s="3"/>
      <c r="N67" s="3" t="s">
        <v>3</v>
      </c>
      <c r="O67" s="3"/>
      <c r="P67" s="6"/>
      <c r="Q67" s="3"/>
    </row>
    <row r="68" spans="1:17" s="5" customFormat="1" ht="6" customHeight="1" x14ac:dyDescent="0.25">
      <c r="A68" s="105"/>
      <c r="B68" s="210"/>
      <c r="C68" s="131"/>
      <c r="D68" s="138"/>
      <c r="E68" s="209"/>
      <c r="F68" s="195"/>
      <c r="G68" s="208"/>
      <c r="H68" s="208"/>
      <c r="I68" s="211"/>
      <c r="J68" s="41"/>
      <c r="K68" s="206"/>
      <c r="L68"/>
      <c r="M68" s="3"/>
      <c r="N68" s="3"/>
      <c r="O68" s="3"/>
      <c r="P68" s="6"/>
      <c r="Q68" s="3"/>
    </row>
    <row r="69" spans="1:17" s="5" customFormat="1" x14ac:dyDescent="0.25">
      <c r="A69" s="105">
        <v>0</v>
      </c>
      <c r="B69" s="210" t="s">
        <v>87</v>
      </c>
      <c r="C69" s="131">
        <v>0</v>
      </c>
      <c r="D69" s="121">
        <v>60</v>
      </c>
      <c r="E69" s="209" t="s">
        <v>88</v>
      </c>
      <c r="F69" s="195"/>
      <c r="G69" s="78">
        <v>89</v>
      </c>
      <c r="H69" s="78"/>
      <c r="I69" s="77"/>
      <c r="J69" s="41">
        <f>ROUNDUP($G69*(1-$K$9),1)</f>
        <v>66.8</v>
      </c>
      <c r="K69" s="31">
        <f>I69*J69</f>
        <v>0</v>
      </c>
      <c r="L69"/>
      <c r="M69" s="3"/>
      <c r="N69" s="3"/>
      <c r="O69" s="3"/>
      <c r="P69" s="6"/>
      <c r="Q69" s="3"/>
    </row>
    <row r="70" spans="1:17" s="5" customFormat="1" x14ac:dyDescent="0.25">
      <c r="A70" s="105">
        <v>0</v>
      </c>
      <c r="B70" s="210">
        <v>0</v>
      </c>
      <c r="C70" s="131">
        <v>0</v>
      </c>
      <c r="D70" s="173">
        <v>3</v>
      </c>
      <c r="E70" s="209" t="s">
        <v>89</v>
      </c>
      <c r="F70" s="195"/>
      <c r="G70" s="78">
        <v>7</v>
      </c>
      <c r="H70" s="78"/>
      <c r="I70" s="77"/>
      <c r="J70" s="41">
        <f>ROUNDUP($G70*(1-$K$9),1)</f>
        <v>5.3</v>
      </c>
      <c r="K70" s="31">
        <f>I70*J70</f>
        <v>0</v>
      </c>
      <c r="L70"/>
      <c r="M70" s="3"/>
      <c r="N70" s="3"/>
      <c r="O70" s="3"/>
      <c r="P70" s="6"/>
      <c r="Q70" s="3"/>
    </row>
    <row r="71" spans="1:17" s="5" customFormat="1" x14ac:dyDescent="0.25">
      <c r="A71" s="105">
        <v>0</v>
      </c>
      <c r="B71" s="210">
        <v>0</v>
      </c>
      <c r="C71" s="131">
        <v>0</v>
      </c>
      <c r="D71" s="126">
        <v>50</v>
      </c>
      <c r="E71" s="209" t="s">
        <v>90</v>
      </c>
      <c r="F71" s="195"/>
      <c r="G71" s="208"/>
      <c r="H71" s="208"/>
      <c r="I71" s="207"/>
      <c r="J71" s="41">
        <v>52</v>
      </c>
      <c r="K71" s="206">
        <f>I71*J71</f>
        <v>0</v>
      </c>
      <c r="L71"/>
      <c r="M71" s="3"/>
      <c r="N71" s="3" t="s">
        <v>5</v>
      </c>
      <c r="O71" s="3"/>
      <c r="P71" s="6"/>
      <c r="Q71" s="3"/>
    </row>
    <row r="72" spans="1:17" s="5" customFormat="1" ht="6" customHeight="1" x14ac:dyDescent="0.25">
      <c r="A72" s="105">
        <v>0</v>
      </c>
      <c r="B72" s="5">
        <v>0</v>
      </c>
      <c r="C72" s="7">
        <v>0</v>
      </c>
      <c r="D72">
        <v>0</v>
      </c>
      <c r="E72" s="5">
        <v>0</v>
      </c>
      <c r="F72" s="195"/>
      <c r="G72" s="6"/>
      <c r="H72" s="6"/>
      <c r="I72" s="205"/>
      <c r="K72" s="204"/>
      <c r="L72"/>
      <c r="M72" s="3"/>
      <c r="N72" s="3"/>
      <c r="O72" s="3"/>
      <c r="P72" s="6"/>
      <c r="Q72" s="3"/>
    </row>
    <row r="73" spans="1:17" s="5" customFormat="1" ht="12" customHeight="1" x14ac:dyDescent="0.25">
      <c r="A73" s="105">
        <v>0</v>
      </c>
      <c r="B73" s="53" t="s">
        <v>91</v>
      </c>
      <c r="C73" s="203">
        <v>0</v>
      </c>
      <c r="D73" s="176">
        <v>30</v>
      </c>
      <c r="E73" s="45" t="s">
        <v>92</v>
      </c>
      <c r="F73" s="195"/>
      <c r="G73" s="78">
        <v>49</v>
      </c>
      <c r="H73" s="78"/>
      <c r="I73" s="77"/>
      <c r="J73" s="41">
        <f>ROUNDUP($G73*(1-$K$9),1)</f>
        <v>36.800000000000004</v>
      </c>
      <c r="K73" s="31">
        <f>I73*J73</f>
        <v>0</v>
      </c>
      <c r="L73"/>
      <c r="M73" s="3"/>
      <c r="N73" s="3"/>
      <c r="O73" s="3"/>
      <c r="P73" s="6"/>
      <c r="Q73" s="3"/>
    </row>
    <row r="74" spans="1:17" s="6" customFormat="1" ht="6" customHeight="1" thickBot="1" x14ac:dyDescent="0.3">
      <c r="A74" s="202">
        <v>0</v>
      </c>
      <c r="B74" s="201">
        <v>0</v>
      </c>
      <c r="C74" s="162">
        <v>0</v>
      </c>
      <c r="D74" s="161">
        <v>0</v>
      </c>
      <c r="E74" s="200">
        <v>0</v>
      </c>
      <c r="F74" s="195"/>
      <c r="G74" s="199"/>
      <c r="H74" s="199"/>
      <c r="I74" s="198"/>
      <c r="J74" s="197"/>
      <c r="K74" s="196"/>
      <c r="L74"/>
      <c r="M74" s="3"/>
      <c r="N74" s="3"/>
      <c r="O74" s="3"/>
      <c r="Q74" s="3"/>
    </row>
    <row r="75" spans="1:17" s="5" customFormat="1" ht="6" customHeight="1" x14ac:dyDescent="0.25">
      <c r="A75" s="70">
        <v>0</v>
      </c>
      <c r="B75" s="69">
        <v>0</v>
      </c>
      <c r="C75" s="68">
        <v>0</v>
      </c>
      <c r="D75" s="67">
        <v>0</v>
      </c>
      <c r="E75" s="66">
        <v>0</v>
      </c>
      <c r="F75" s="195"/>
      <c r="G75" s="65"/>
      <c r="H75" s="65"/>
      <c r="I75" s="64"/>
      <c r="J75" s="63"/>
      <c r="K75" s="62"/>
      <c r="L75"/>
      <c r="M75" s="3"/>
      <c r="N75" s="3"/>
      <c r="O75" s="3"/>
      <c r="P75" s="6"/>
      <c r="Q75" s="3"/>
    </row>
    <row r="76" spans="1:17" s="5" customFormat="1" ht="15.95" customHeight="1" x14ac:dyDescent="0.25">
      <c r="A76" s="85" t="s">
        <v>93</v>
      </c>
      <c r="B76" s="84"/>
      <c r="C76" s="83">
        <v>0</v>
      </c>
      <c r="D76" s="82">
        <v>0</v>
      </c>
      <c r="E76" s="81">
        <v>0</v>
      </c>
      <c r="F76" s="195"/>
      <c r="G76" s="35"/>
      <c r="H76" s="35"/>
      <c r="I76" s="60"/>
      <c r="J76" s="59"/>
      <c r="K76" s="58"/>
      <c r="L76"/>
      <c r="M76" s="3"/>
      <c r="N76" s="3"/>
      <c r="O76" s="3"/>
      <c r="P76" s="6"/>
      <c r="Q76" s="3"/>
    </row>
    <row r="77" spans="1:17" s="5" customFormat="1" x14ac:dyDescent="0.25">
      <c r="A77" s="94">
        <v>0</v>
      </c>
      <c r="B77" s="53" t="s">
        <v>94</v>
      </c>
      <c r="C77" s="194" t="s">
        <v>95</v>
      </c>
      <c r="D77" s="135">
        <v>120</v>
      </c>
      <c r="E77" s="45" t="s">
        <v>96</v>
      </c>
      <c r="F77" s="3"/>
      <c r="G77" s="78">
        <v>20.6</v>
      </c>
      <c r="H77" s="78"/>
      <c r="I77" s="77"/>
      <c r="J77" s="41">
        <f>ROUNDUP($G77*(1-$K$9),1)</f>
        <v>15.5</v>
      </c>
      <c r="K77" s="31">
        <f t="shared" ref="K77:K82" si="2">I77*J77</f>
        <v>0</v>
      </c>
      <c r="L77"/>
      <c r="M77" s="3"/>
      <c r="N77" s="3"/>
      <c r="O77" s="3"/>
      <c r="P77" s="6"/>
      <c r="Q77" s="3"/>
    </row>
    <row r="78" spans="1:17" s="5" customFormat="1" x14ac:dyDescent="0.25">
      <c r="A78" s="94">
        <v>0</v>
      </c>
      <c r="B78" s="53">
        <v>0</v>
      </c>
      <c r="C78" s="193">
        <v>0</v>
      </c>
      <c r="D78" s="192">
        <v>400</v>
      </c>
      <c r="E78" s="45" t="s">
        <v>97</v>
      </c>
      <c r="F78" s="16"/>
      <c r="G78" s="78">
        <v>35</v>
      </c>
      <c r="H78" s="78"/>
      <c r="I78" s="77"/>
      <c r="J78" s="41">
        <f>ROUNDUP($G78*(1-$K$9),1)</f>
        <v>26.3</v>
      </c>
      <c r="K78" s="31">
        <f t="shared" si="2"/>
        <v>0</v>
      </c>
      <c r="L78"/>
      <c r="M78" s="3"/>
      <c r="N78" s="3"/>
      <c r="O78" s="3"/>
      <c r="P78" s="6"/>
      <c r="Q78" s="3"/>
    </row>
    <row r="79" spans="1:17" s="5" customFormat="1" x14ac:dyDescent="0.25">
      <c r="A79" s="94">
        <v>0</v>
      </c>
      <c r="B79" s="53">
        <v>0</v>
      </c>
      <c r="C79" s="190">
        <v>0</v>
      </c>
      <c r="D79" s="191">
        <v>1</v>
      </c>
      <c r="E79" s="45" t="s">
        <v>98</v>
      </c>
      <c r="F79" s="16"/>
      <c r="G79" s="78">
        <v>72.8</v>
      </c>
      <c r="H79" s="78"/>
      <c r="I79" s="77"/>
      <c r="J79" s="41">
        <f>ROUNDUP($G79*(1-$K$9),1)</f>
        <v>54.6</v>
      </c>
      <c r="K79" s="31">
        <f t="shared" si="2"/>
        <v>0</v>
      </c>
      <c r="L79"/>
      <c r="M79" s="3"/>
      <c r="N79" s="3"/>
      <c r="O79" s="3"/>
      <c r="P79" s="6"/>
      <c r="Q79" s="3"/>
    </row>
    <row r="80" spans="1:17" s="5" customFormat="1" x14ac:dyDescent="0.25">
      <c r="A80" s="94">
        <v>0</v>
      </c>
      <c r="B80" s="53">
        <v>0</v>
      </c>
      <c r="C80" s="190">
        <v>0</v>
      </c>
      <c r="D80" s="191">
        <v>4</v>
      </c>
      <c r="E80" s="45" t="s">
        <v>99</v>
      </c>
      <c r="F80" s="16"/>
      <c r="G80" s="78">
        <v>176.3</v>
      </c>
      <c r="H80" s="78"/>
      <c r="I80" s="77"/>
      <c r="J80" s="41">
        <f>ROUNDUP($G80*(1-$K$9),1)</f>
        <v>132.29999999999998</v>
      </c>
      <c r="K80" s="31">
        <f t="shared" si="2"/>
        <v>0</v>
      </c>
      <c r="L80"/>
      <c r="M80" s="3"/>
      <c r="N80" s="3"/>
      <c r="O80" s="3"/>
      <c r="P80" s="6"/>
      <c r="Q80" s="3"/>
    </row>
    <row r="81" spans="1:17" s="5" customFormat="1" x14ac:dyDescent="0.25">
      <c r="A81" s="94">
        <v>0</v>
      </c>
      <c r="B81" s="53">
        <v>0</v>
      </c>
      <c r="C81" s="190">
        <v>0</v>
      </c>
      <c r="D81" s="189">
        <v>40</v>
      </c>
      <c r="E81" s="45" t="s">
        <v>100</v>
      </c>
      <c r="F81" s="188"/>
      <c r="G81" s="78">
        <v>7</v>
      </c>
      <c r="H81" s="78"/>
      <c r="I81" s="77"/>
      <c r="J81" s="41">
        <f>ROUNDUP($G81*(1-$K$9),1)</f>
        <v>5.3</v>
      </c>
      <c r="K81" s="31">
        <f t="shared" si="2"/>
        <v>0</v>
      </c>
      <c r="L81"/>
      <c r="M81" s="3"/>
      <c r="N81" s="3"/>
      <c r="O81" s="3"/>
      <c r="P81" s="6"/>
      <c r="Q81" s="3"/>
    </row>
    <row r="82" spans="1:17" s="6" customFormat="1" x14ac:dyDescent="0.25">
      <c r="A82" s="187">
        <v>0</v>
      </c>
      <c r="B82" s="186">
        <v>0</v>
      </c>
      <c r="C82" s="185">
        <v>0</v>
      </c>
      <c r="D82" s="184">
        <v>40</v>
      </c>
      <c r="E82" s="183" t="s">
        <v>101</v>
      </c>
      <c r="F82" s="16"/>
      <c r="G82" s="182"/>
      <c r="H82" s="182"/>
      <c r="I82" s="181"/>
      <c r="J82" s="41">
        <v>4.5</v>
      </c>
      <c r="K82" s="31">
        <f t="shared" si="2"/>
        <v>0</v>
      </c>
      <c r="L82"/>
      <c r="M82" s="3"/>
      <c r="N82" s="3" t="s">
        <v>3</v>
      </c>
      <c r="O82" s="3"/>
      <c r="Q82" s="3"/>
    </row>
    <row r="83" spans="1:17" s="5" customFormat="1" ht="6" customHeight="1" x14ac:dyDescent="0.25">
      <c r="A83" s="94">
        <v>0</v>
      </c>
      <c r="B83" s="53">
        <v>0</v>
      </c>
      <c r="C83" s="180">
        <v>0</v>
      </c>
      <c r="D83" s="179">
        <v>0</v>
      </c>
      <c r="E83" s="45">
        <v>0</v>
      </c>
      <c r="F83" s="16"/>
      <c r="G83" s="137"/>
      <c r="H83" s="137"/>
      <c r="I83" s="124"/>
      <c r="J83" s="178"/>
      <c r="K83" s="31"/>
      <c r="L83"/>
      <c r="M83" s="3"/>
      <c r="N83" s="3"/>
      <c r="O83" s="3"/>
      <c r="P83" s="6"/>
      <c r="Q83" s="3"/>
    </row>
    <row r="84" spans="1:17" s="5" customFormat="1" x14ac:dyDescent="0.25">
      <c r="A84" s="175">
        <v>0</v>
      </c>
      <c r="B84" s="53" t="s">
        <v>102</v>
      </c>
      <c r="C84" s="132">
        <v>0</v>
      </c>
      <c r="D84" s="121">
        <v>120</v>
      </c>
      <c r="E84" s="45" t="s">
        <v>103</v>
      </c>
      <c r="F84" s="16"/>
      <c r="G84" s="78">
        <v>24.65</v>
      </c>
      <c r="H84" s="78"/>
      <c r="I84" s="77"/>
      <c r="J84" s="41">
        <f>ROUNDUP($G84*(1-$K$9),1)</f>
        <v>18.5</v>
      </c>
      <c r="K84" s="31">
        <f t="shared" ref="K84:K89" si="3">I84*J84</f>
        <v>0</v>
      </c>
      <c r="L84"/>
      <c r="M84" s="3"/>
      <c r="N84" s="3"/>
      <c r="O84" s="3"/>
      <c r="P84" s="6"/>
      <c r="Q84" s="3"/>
    </row>
    <row r="85" spans="1:17" s="5" customFormat="1" x14ac:dyDescent="0.25">
      <c r="A85" s="175">
        <v>0</v>
      </c>
      <c r="B85" s="174">
        <v>0</v>
      </c>
      <c r="C85" s="177">
        <v>0</v>
      </c>
      <c r="D85" s="121">
        <v>240</v>
      </c>
      <c r="E85" s="45" t="s">
        <v>104</v>
      </c>
      <c r="F85" s="16"/>
      <c r="G85" s="78">
        <v>35.9</v>
      </c>
      <c r="H85" s="78"/>
      <c r="I85" s="77"/>
      <c r="J85" s="41">
        <f>ROUNDUP($G85*(1-$K$9),1)</f>
        <v>27</v>
      </c>
      <c r="K85" s="31">
        <f t="shared" si="3"/>
        <v>0</v>
      </c>
      <c r="L85"/>
      <c r="M85" s="3"/>
      <c r="N85" s="3"/>
      <c r="O85" s="3"/>
      <c r="P85" s="6"/>
      <c r="Q85" s="3"/>
    </row>
    <row r="86" spans="1:17" s="5" customFormat="1" x14ac:dyDescent="0.25">
      <c r="A86" s="175">
        <v>0</v>
      </c>
      <c r="B86" s="174">
        <v>0</v>
      </c>
      <c r="C86" s="177">
        <v>0</v>
      </c>
      <c r="D86" s="121">
        <v>925</v>
      </c>
      <c r="E86" s="45" t="s">
        <v>105</v>
      </c>
      <c r="F86" s="16"/>
      <c r="G86" s="78">
        <v>107.9</v>
      </c>
      <c r="H86" s="78"/>
      <c r="I86" s="77"/>
      <c r="J86" s="41">
        <f>ROUNDUP($G86*(1-$K$9),1)</f>
        <v>81</v>
      </c>
      <c r="K86" s="31">
        <f t="shared" si="3"/>
        <v>0</v>
      </c>
      <c r="L86"/>
      <c r="M86" s="3"/>
      <c r="N86" s="3"/>
      <c r="O86" s="3"/>
      <c r="P86" s="6"/>
      <c r="Q86" s="3"/>
    </row>
    <row r="87" spans="1:17" s="5" customFormat="1" x14ac:dyDescent="0.25">
      <c r="A87" s="175">
        <v>0</v>
      </c>
      <c r="B87" s="174">
        <v>0</v>
      </c>
      <c r="C87" s="132">
        <v>0</v>
      </c>
      <c r="D87" s="176" t="s">
        <v>106</v>
      </c>
      <c r="E87" s="45" t="s">
        <v>107</v>
      </c>
      <c r="F87" s="16"/>
      <c r="G87" s="78">
        <v>2.6</v>
      </c>
      <c r="H87" s="78"/>
      <c r="I87" s="77"/>
      <c r="J87" s="41">
        <f>ROUNDUP($G87*(1-$K$9),1)</f>
        <v>2</v>
      </c>
      <c r="K87" s="31">
        <f t="shared" si="3"/>
        <v>0</v>
      </c>
      <c r="L87"/>
      <c r="M87" s="3"/>
      <c r="N87" s="3"/>
      <c r="O87" s="3"/>
      <c r="P87" s="6"/>
      <c r="Q87" s="3"/>
    </row>
    <row r="88" spans="1:17" s="5" customFormat="1" x14ac:dyDescent="0.25">
      <c r="A88" s="175">
        <v>0</v>
      </c>
      <c r="B88" s="174">
        <v>0</v>
      </c>
      <c r="C88" s="167">
        <v>0</v>
      </c>
      <c r="D88" s="173">
        <v>15</v>
      </c>
      <c r="E88" s="45" t="s">
        <v>108</v>
      </c>
      <c r="F88" s="16"/>
      <c r="G88" s="78">
        <v>6</v>
      </c>
      <c r="H88" s="78"/>
      <c r="I88" s="77"/>
      <c r="J88" s="41">
        <f>ROUNDUP($G88*(1-$K$9),1)</f>
        <v>4.5</v>
      </c>
      <c r="K88" s="31">
        <f t="shared" si="3"/>
        <v>0</v>
      </c>
      <c r="L88"/>
      <c r="M88" s="3"/>
      <c r="N88" s="3"/>
      <c r="O88" s="3"/>
      <c r="P88" s="6"/>
      <c r="Q88" s="3"/>
    </row>
    <row r="89" spans="1:17" s="6" customFormat="1" x14ac:dyDescent="0.25">
      <c r="A89" s="172">
        <v>0</v>
      </c>
      <c r="B89" s="171">
        <v>0</v>
      </c>
      <c r="C89" s="167">
        <v>0</v>
      </c>
      <c r="D89" s="126">
        <v>120</v>
      </c>
      <c r="E89" s="101" t="s">
        <v>109</v>
      </c>
      <c r="F89" s="16"/>
      <c r="G89" s="78"/>
      <c r="H89" s="78"/>
      <c r="I89" s="77"/>
      <c r="J89" s="41">
        <v>10.199999999999999</v>
      </c>
      <c r="K89" s="31">
        <f t="shared" si="3"/>
        <v>0</v>
      </c>
      <c r="L89"/>
      <c r="M89" s="3"/>
      <c r="N89" s="3" t="s">
        <v>3</v>
      </c>
      <c r="O89" s="3"/>
      <c r="Q89" s="3"/>
    </row>
    <row r="90" spans="1:17" s="5" customFormat="1" ht="6" customHeight="1" x14ac:dyDescent="0.25">
      <c r="A90" s="94">
        <v>0</v>
      </c>
      <c r="B90" s="5">
        <v>0</v>
      </c>
      <c r="C90" s="97">
        <v>0</v>
      </c>
      <c r="D90" s="96">
        <v>0</v>
      </c>
      <c r="E90" s="45">
        <v>0</v>
      </c>
      <c r="F90" s="16"/>
      <c r="G90" s="78"/>
      <c r="H90" s="78"/>
      <c r="I90" s="77"/>
      <c r="J90" s="41"/>
      <c r="K90" s="31"/>
      <c r="L90"/>
      <c r="M90" s="3"/>
      <c r="N90" s="3"/>
      <c r="O90" s="3"/>
      <c r="P90" s="6"/>
      <c r="Q90" s="3"/>
    </row>
    <row r="91" spans="1:17" s="5" customFormat="1" x14ac:dyDescent="0.25">
      <c r="A91" s="94">
        <v>0</v>
      </c>
      <c r="B91" s="53" t="s">
        <v>110</v>
      </c>
      <c r="C91" s="132">
        <v>0</v>
      </c>
      <c r="D91" s="121">
        <v>120</v>
      </c>
      <c r="E91" s="45" t="s">
        <v>111</v>
      </c>
      <c r="F91" s="16"/>
      <c r="G91" s="78">
        <v>29.6</v>
      </c>
      <c r="H91" s="78"/>
      <c r="I91" s="77"/>
      <c r="J91" s="41">
        <f>ROUNDUP($G91*(1-$K$9),1)</f>
        <v>22.2</v>
      </c>
      <c r="K91" s="31">
        <f>I91*J91</f>
        <v>0</v>
      </c>
      <c r="L91"/>
      <c r="M91" s="3"/>
      <c r="N91" s="3"/>
      <c r="O91" s="3"/>
      <c r="P91" s="6"/>
      <c r="Q91" s="3"/>
    </row>
    <row r="92" spans="1:17" s="6" customFormat="1" x14ac:dyDescent="0.25">
      <c r="A92" s="168">
        <v>0</v>
      </c>
      <c r="B92" s="102">
        <v>0</v>
      </c>
      <c r="C92" s="167">
        <v>0</v>
      </c>
      <c r="D92" s="126">
        <v>120</v>
      </c>
      <c r="E92" s="101" t="s">
        <v>112</v>
      </c>
      <c r="F92" s="16"/>
      <c r="G92" s="78"/>
      <c r="H92" s="78"/>
      <c r="I92" s="77"/>
      <c r="J92" s="41">
        <v>12</v>
      </c>
      <c r="K92" s="31">
        <f>I92*J92</f>
        <v>0</v>
      </c>
      <c r="L92"/>
      <c r="M92" s="3"/>
      <c r="N92" s="3" t="s">
        <v>3</v>
      </c>
      <c r="O92" s="3"/>
      <c r="Q92" s="3"/>
    </row>
    <row r="93" spans="1:17" s="5" customFormat="1" ht="6" customHeight="1" x14ac:dyDescent="0.25">
      <c r="A93" s="94">
        <v>0</v>
      </c>
      <c r="B93" s="53">
        <v>0</v>
      </c>
      <c r="C93" s="97">
        <v>0</v>
      </c>
      <c r="D93" s="96">
        <v>0</v>
      </c>
      <c r="E93" s="45">
        <v>0</v>
      </c>
      <c r="F93" s="16"/>
      <c r="G93" s="78"/>
      <c r="H93" s="78"/>
      <c r="I93" s="77"/>
      <c r="J93" s="41"/>
      <c r="K93" s="31"/>
      <c r="L93"/>
      <c r="M93" s="3"/>
      <c r="N93" s="3"/>
      <c r="O93" s="3"/>
      <c r="P93" s="6"/>
      <c r="Q93" s="3"/>
    </row>
    <row r="94" spans="1:17" s="6" customFormat="1" x14ac:dyDescent="0.25">
      <c r="A94" s="168">
        <v>0</v>
      </c>
      <c r="B94" s="102" t="s">
        <v>113</v>
      </c>
      <c r="C94" s="170" t="s">
        <v>114</v>
      </c>
      <c r="D94" s="169">
        <v>120</v>
      </c>
      <c r="E94" s="101" t="s">
        <v>115</v>
      </c>
      <c r="F94" s="16"/>
      <c r="G94" s="78">
        <v>29.6</v>
      </c>
      <c r="H94" s="78"/>
      <c r="I94" s="77"/>
      <c r="J94" s="41">
        <f>ROUNDUP($G94*(1-$K$9),1)</f>
        <v>22.2</v>
      </c>
      <c r="K94" s="31">
        <f>I94*J94</f>
        <v>0</v>
      </c>
      <c r="L94"/>
      <c r="M94" s="3"/>
      <c r="N94" s="3"/>
      <c r="O94" s="3"/>
      <c r="Q94" s="3"/>
    </row>
    <row r="95" spans="1:17" s="6" customFormat="1" x14ac:dyDescent="0.25">
      <c r="A95" s="168">
        <v>0</v>
      </c>
      <c r="B95" s="102">
        <v>0</v>
      </c>
      <c r="C95" s="167">
        <v>0</v>
      </c>
      <c r="D95" s="126">
        <v>120</v>
      </c>
      <c r="E95" s="101" t="s">
        <v>116</v>
      </c>
      <c r="F95" s="16"/>
      <c r="G95" s="78"/>
      <c r="H95" s="78"/>
      <c r="I95" s="77"/>
      <c r="J95" s="41">
        <v>12</v>
      </c>
      <c r="K95" s="31">
        <f>I95*J95</f>
        <v>0</v>
      </c>
      <c r="L95"/>
      <c r="M95" s="3"/>
      <c r="N95" s="3" t="s">
        <v>3</v>
      </c>
      <c r="O95" s="3"/>
      <c r="Q95" s="3"/>
    </row>
    <row r="96" spans="1:17" s="6" customFormat="1" ht="6" customHeight="1" x14ac:dyDescent="0.25">
      <c r="A96" s="168">
        <v>0</v>
      </c>
      <c r="B96" s="102">
        <v>0</v>
      </c>
      <c r="C96" s="167">
        <v>0</v>
      </c>
      <c r="D96" s="166">
        <v>0</v>
      </c>
      <c r="E96" s="101">
        <v>0</v>
      </c>
      <c r="F96" s="16"/>
      <c r="G96" s="78"/>
      <c r="H96" s="78"/>
      <c r="I96" s="77"/>
      <c r="J96" s="165"/>
      <c r="K96" s="31"/>
      <c r="L96"/>
      <c r="M96" s="3"/>
      <c r="N96" s="3"/>
      <c r="O96" s="3"/>
      <c r="Q96" s="3"/>
    </row>
    <row r="97" spans="1:17" s="5" customFormat="1" ht="12" customHeight="1" x14ac:dyDescent="0.25">
      <c r="A97" s="148" t="s">
        <v>46</v>
      </c>
      <c r="B97" s="163" t="s">
        <v>117</v>
      </c>
      <c r="C97" s="99">
        <v>0</v>
      </c>
      <c r="D97" s="142" t="s">
        <v>118</v>
      </c>
      <c r="E97" s="45" t="s">
        <v>119</v>
      </c>
      <c r="F97" s="16">
        <f>2+1</f>
        <v>3</v>
      </c>
      <c r="G97" s="78">
        <v>39.5</v>
      </c>
      <c r="H97" s="78"/>
      <c r="I97" s="77"/>
      <c r="J97" s="56" t="s">
        <v>4</v>
      </c>
      <c r="K97" s="31">
        <f>IF(J97="-",0,I97*J97)</f>
        <v>0</v>
      </c>
      <c r="L97"/>
      <c r="M97" s="3"/>
      <c r="N97" s="3"/>
      <c r="O97" s="3"/>
      <c r="P97" s="6"/>
      <c r="Q97" s="3"/>
    </row>
    <row r="98" spans="1:17" s="5" customFormat="1" ht="12" customHeight="1" x14ac:dyDescent="0.25">
      <c r="A98" s="148">
        <v>0</v>
      </c>
      <c r="B98" s="163" t="s">
        <v>120</v>
      </c>
      <c r="C98" s="164">
        <v>0</v>
      </c>
      <c r="D98" s="142" t="s">
        <v>121</v>
      </c>
      <c r="E98" s="36" t="s">
        <v>122</v>
      </c>
      <c r="F98" s="16">
        <f>2+1</f>
        <v>3</v>
      </c>
      <c r="G98" s="88">
        <v>150</v>
      </c>
      <c r="H98" s="88"/>
      <c r="I98" s="87"/>
      <c r="J98" s="145">
        <f>IF($K$9=$P$6,(ROUNDUP($G98*(1-$K$9),1)),"-")</f>
        <v>112.5</v>
      </c>
      <c r="K98" s="31">
        <f>IF(J98="-",0,I98*J98)</f>
        <v>0</v>
      </c>
      <c r="L98"/>
      <c r="M98" s="3"/>
      <c r="N98" s="3" t="s">
        <v>5</v>
      </c>
      <c r="O98" s="3"/>
      <c r="P98" s="6"/>
      <c r="Q98" s="3"/>
    </row>
    <row r="99" spans="1:17" s="5" customFormat="1" ht="12" customHeight="1" x14ac:dyDescent="0.25">
      <c r="A99" s="148">
        <v>0</v>
      </c>
      <c r="B99" s="163" t="s">
        <v>123</v>
      </c>
      <c r="C99" s="99">
        <v>0</v>
      </c>
      <c r="D99" s="142" t="s">
        <v>124</v>
      </c>
      <c r="E99" s="101" t="s">
        <v>125</v>
      </c>
      <c r="F99" s="16">
        <f>3+1</f>
        <v>4</v>
      </c>
      <c r="G99" s="78">
        <v>72.8</v>
      </c>
      <c r="H99" s="78"/>
      <c r="I99" s="77"/>
      <c r="J99" s="56" t="s">
        <v>4</v>
      </c>
      <c r="K99" s="31">
        <f>IF(J99="-",0,I99*J99)</f>
        <v>0</v>
      </c>
      <c r="L99"/>
      <c r="M99" s="3"/>
      <c r="N99" s="3"/>
      <c r="O99" s="3"/>
      <c r="P99" s="6"/>
      <c r="Q99" s="3"/>
    </row>
    <row r="100" spans="1:17" s="5" customFormat="1" ht="6" customHeight="1" thickBot="1" x14ac:dyDescent="0.3">
      <c r="A100" s="30">
        <v>0</v>
      </c>
      <c r="B100" s="29">
        <v>0</v>
      </c>
      <c r="C100" s="162">
        <v>0</v>
      </c>
      <c r="D100" s="161">
        <v>0</v>
      </c>
      <c r="E100" s="26">
        <v>0</v>
      </c>
      <c r="F100" s="16"/>
      <c r="G100" s="25"/>
      <c r="H100" s="25"/>
      <c r="I100" s="24"/>
      <c r="J100" s="23"/>
      <c r="K100" s="22"/>
      <c r="L100"/>
      <c r="M100" s="3"/>
      <c r="N100" s="3"/>
      <c r="O100" s="3"/>
      <c r="P100" s="6"/>
      <c r="Q100" s="3"/>
    </row>
    <row r="101" spans="1:17" s="5" customFormat="1" ht="6" customHeight="1" x14ac:dyDescent="0.25">
      <c r="A101" s="70">
        <v>0</v>
      </c>
      <c r="B101" s="69">
        <v>0</v>
      </c>
      <c r="C101" s="68">
        <v>0</v>
      </c>
      <c r="D101" s="67">
        <v>0</v>
      </c>
      <c r="E101" s="66">
        <v>0</v>
      </c>
      <c r="F101" s="16"/>
      <c r="G101" s="65"/>
      <c r="H101" s="65"/>
      <c r="I101" s="64"/>
      <c r="J101" s="63"/>
      <c r="K101" s="62"/>
      <c r="L101"/>
      <c r="M101" s="3"/>
      <c r="N101" s="3"/>
      <c r="O101" s="3"/>
      <c r="P101" s="6"/>
      <c r="Q101" s="3"/>
    </row>
    <row r="102" spans="1:17" s="5" customFormat="1" ht="15.95" customHeight="1" x14ac:dyDescent="0.25">
      <c r="A102" s="85" t="s">
        <v>126</v>
      </c>
      <c r="B102" s="84"/>
      <c r="C102" s="83">
        <v>0</v>
      </c>
      <c r="D102" s="82">
        <v>0</v>
      </c>
      <c r="E102" s="81">
        <v>0</v>
      </c>
      <c r="F102" s="16"/>
      <c r="G102" s="35"/>
      <c r="H102" s="35"/>
      <c r="I102" s="60"/>
      <c r="J102" s="59"/>
      <c r="K102" s="58"/>
      <c r="L102"/>
      <c r="M102" s="3"/>
      <c r="N102" s="3"/>
      <c r="O102" s="3"/>
      <c r="P102" s="6"/>
      <c r="Q102" s="3"/>
    </row>
    <row r="103" spans="1:17" s="5" customFormat="1" x14ac:dyDescent="0.25">
      <c r="A103" s="160">
        <v>0</v>
      </c>
      <c r="B103" s="154" t="s">
        <v>127</v>
      </c>
      <c r="C103" s="153" t="s">
        <v>128</v>
      </c>
      <c r="D103" s="157">
        <v>0</v>
      </c>
      <c r="E103" s="45" t="s">
        <v>129</v>
      </c>
      <c r="F103" s="16"/>
      <c r="G103" s="78">
        <v>21</v>
      </c>
      <c r="H103" s="78"/>
      <c r="I103" s="77"/>
      <c r="J103" s="41">
        <f t="shared" ref="J103:J110" si="4">ROUNDUP($G103*(1-$K$9),1)</f>
        <v>15.799999999999999</v>
      </c>
      <c r="K103" s="31">
        <f t="shared" ref="K103:K110" si="5">I103*J103</f>
        <v>0</v>
      </c>
      <c r="L103"/>
      <c r="M103" s="3"/>
      <c r="N103" s="3"/>
      <c r="O103" s="3"/>
      <c r="P103" s="6"/>
      <c r="Q103" s="3"/>
    </row>
    <row r="104" spans="1:17" s="5" customFormat="1" x14ac:dyDescent="0.25">
      <c r="A104" s="160">
        <v>0</v>
      </c>
      <c r="B104" s="154" t="s">
        <v>130</v>
      </c>
      <c r="C104" s="153" t="s">
        <v>131</v>
      </c>
      <c r="D104" s="159">
        <v>0</v>
      </c>
      <c r="E104" s="45" t="s">
        <v>132</v>
      </c>
      <c r="F104" s="16"/>
      <c r="G104" s="78">
        <v>19.7</v>
      </c>
      <c r="H104" s="78"/>
      <c r="I104" s="77"/>
      <c r="J104" s="41">
        <f t="shared" si="4"/>
        <v>14.799999999999999</v>
      </c>
      <c r="K104" s="31">
        <f t="shared" si="5"/>
        <v>0</v>
      </c>
      <c r="L104"/>
      <c r="M104" s="3"/>
      <c r="N104" s="3"/>
      <c r="O104" s="3"/>
      <c r="P104" s="6"/>
      <c r="Q104" s="3"/>
    </row>
    <row r="105" spans="1:17" s="5" customFormat="1" x14ac:dyDescent="0.25">
      <c r="A105" s="160">
        <v>0</v>
      </c>
      <c r="B105" s="154" t="s">
        <v>133</v>
      </c>
      <c r="C105" s="153" t="s">
        <v>134</v>
      </c>
      <c r="D105" s="159">
        <v>0</v>
      </c>
      <c r="E105" s="45" t="s">
        <v>135</v>
      </c>
      <c r="F105" s="16"/>
      <c r="G105" s="78">
        <v>19.7</v>
      </c>
      <c r="H105" s="78"/>
      <c r="I105" s="77"/>
      <c r="J105" s="41">
        <f t="shared" si="4"/>
        <v>14.799999999999999</v>
      </c>
      <c r="K105" s="31">
        <f t="shared" si="5"/>
        <v>0</v>
      </c>
      <c r="L105"/>
      <c r="M105" s="3"/>
      <c r="N105" s="3"/>
      <c r="O105" s="3"/>
      <c r="P105" s="6"/>
      <c r="Q105" s="3"/>
    </row>
    <row r="106" spans="1:17" s="5" customFormat="1" x14ac:dyDescent="0.25">
      <c r="A106" s="160">
        <v>0</v>
      </c>
      <c r="B106" s="154" t="s">
        <v>136</v>
      </c>
      <c r="C106" s="153" t="s">
        <v>137</v>
      </c>
      <c r="D106" s="159">
        <v>0</v>
      </c>
      <c r="E106" s="45" t="s">
        <v>138</v>
      </c>
      <c r="F106" s="16"/>
      <c r="G106" s="78">
        <v>19.7</v>
      </c>
      <c r="H106" s="78"/>
      <c r="I106" s="77"/>
      <c r="J106" s="41">
        <f t="shared" si="4"/>
        <v>14.799999999999999</v>
      </c>
      <c r="K106" s="31">
        <f t="shared" si="5"/>
        <v>0</v>
      </c>
      <c r="L106"/>
      <c r="M106" s="3"/>
      <c r="N106" s="3"/>
      <c r="O106" s="3"/>
      <c r="P106" s="6"/>
      <c r="Q106" s="3"/>
    </row>
    <row r="107" spans="1:17" s="5" customFormat="1" x14ac:dyDescent="0.25">
      <c r="A107" s="160">
        <v>0</v>
      </c>
      <c r="B107" s="154" t="s">
        <v>139</v>
      </c>
      <c r="C107" s="153" t="s">
        <v>140</v>
      </c>
      <c r="D107" s="159"/>
      <c r="E107" s="45" t="s">
        <v>141</v>
      </c>
      <c r="F107" s="16"/>
      <c r="G107" s="78">
        <v>21</v>
      </c>
      <c r="H107" s="78"/>
      <c r="I107" s="77"/>
      <c r="J107" s="41">
        <f t="shared" si="4"/>
        <v>15.799999999999999</v>
      </c>
      <c r="K107" s="31">
        <f t="shared" si="5"/>
        <v>0</v>
      </c>
      <c r="L107"/>
      <c r="M107" s="3"/>
      <c r="N107" s="3"/>
      <c r="O107" s="3"/>
      <c r="P107" s="6"/>
      <c r="Q107" s="3"/>
    </row>
    <row r="108" spans="1:17" s="5" customFormat="1" x14ac:dyDescent="0.25">
      <c r="A108" s="160"/>
      <c r="B108" s="154"/>
      <c r="C108" s="153"/>
      <c r="D108" s="159" t="s">
        <v>142</v>
      </c>
      <c r="E108" s="45" t="s">
        <v>143</v>
      </c>
      <c r="F108" s="16"/>
      <c r="G108" s="78">
        <v>13.4</v>
      </c>
      <c r="H108" s="78"/>
      <c r="I108" s="77"/>
      <c r="J108" s="41">
        <f t="shared" si="4"/>
        <v>10.1</v>
      </c>
      <c r="K108" s="31">
        <f t="shared" si="5"/>
        <v>0</v>
      </c>
      <c r="L108"/>
      <c r="M108" s="3"/>
      <c r="N108" s="3"/>
      <c r="O108" s="3"/>
      <c r="P108" s="6"/>
      <c r="Q108" s="3"/>
    </row>
    <row r="109" spans="1:17" s="5" customFormat="1" x14ac:dyDescent="0.25">
      <c r="A109" s="160">
        <v>0</v>
      </c>
      <c r="B109" s="154" t="s">
        <v>144</v>
      </c>
      <c r="C109" s="153" t="s">
        <v>145</v>
      </c>
      <c r="D109" s="159">
        <v>0</v>
      </c>
      <c r="E109" s="45" t="s">
        <v>146</v>
      </c>
      <c r="F109" s="16"/>
      <c r="G109" s="78">
        <v>19.7</v>
      </c>
      <c r="H109" s="78"/>
      <c r="I109" s="77"/>
      <c r="J109" s="41">
        <f t="shared" si="4"/>
        <v>14.799999999999999</v>
      </c>
      <c r="K109" s="31">
        <f t="shared" si="5"/>
        <v>0</v>
      </c>
      <c r="L109"/>
      <c r="M109" s="3"/>
      <c r="N109" s="3"/>
      <c r="O109" s="3"/>
      <c r="P109" s="6"/>
      <c r="Q109" s="3"/>
    </row>
    <row r="110" spans="1:17" s="5" customFormat="1" x14ac:dyDescent="0.25">
      <c r="A110" s="160">
        <v>0</v>
      </c>
      <c r="B110" s="154" t="s">
        <v>147</v>
      </c>
      <c r="C110" s="153" t="s">
        <v>148</v>
      </c>
      <c r="D110" s="159">
        <v>0</v>
      </c>
      <c r="E110" s="45" t="s">
        <v>149</v>
      </c>
      <c r="F110" s="16"/>
      <c r="G110" s="78">
        <v>19.7</v>
      </c>
      <c r="H110" s="78"/>
      <c r="I110" s="77"/>
      <c r="J110" s="41">
        <f t="shared" si="4"/>
        <v>14.799999999999999</v>
      </c>
      <c r="K110" s="31">
        <f t="shared" si="5"/>
        <v>0</v>
      </c>
      <c r="L110"/>
      <c r="M110" s="3"/>
      <c r="N110" s="3"/>
      <c r="O110" s="3"/>
      <c r="P110" s="6"/>
      <c r="Q110" s="3"/>
    </row>
    <row r="111" spans="1:17" s="5" customFormat="1" ht="6" customHeight="1" x14ac:dyDescent="0.25">
      <c r="A111" s="148">
        <v>0</v>
      </c>
      <c r="B111" s="154">
        <v>0</v>
      </c>
      <c r="C111" s="158">
        <v>0</v>
      </c>
      <c r="D111" s="157">
        <v>0</v>
      </c>
      <c r="E111" s="45">
        <v>0</v>
      </c>
      <c r="F111" s="16"/>
      <c r="G111" s="137"/>
      <c r="H111" s="137"/>
      <c r="I111" s="124"/>
      <c r="J111" s="41"/>
      <c r="K111" s="119"/>
      <c r="L111"/>
      <c r="M111" s="3"/>
      <c r="N111" s="3"/>
      <c r="O111" s="3"/>
      <c r="P111" s="6"/>
      <c r="Q111" s="3"/>
    </row>
    <row r="112" spans="1:17" s="5" customFormat="1" x14ac:dyDescent="0.25">
      <c r="A112" s="148" t="s">
        <v>46</v>
      </c>
      <c r="B112" s="147" t="s">
        <v>8</v>
      </c>
      <c r="C112" s="156">
        <v>0</v>
      </c>
      <c r="D112" s="142" t="s">
        <v>150</v>
      </c>
      <c r="E112" s="36" t="s">
        <v>151</v>
      </c>
      <c r="F112" s="16">
        <v>3</v>
      </c>
      <c r="G112" s="88">
        <v>49</v>
      </c>
      <c r="H112" s="88"/>
      <c r="I112" s="87"/>
      <c r="J112" s="145">
        <f>IF($K$9=$P$6,(ROUNDUP($G112*(1-$K$9),1)),"-")</f>
        <v>36.800000000000004</v>
      </c>
      <c r="K112" s="31">
        <f>IF(J112="-",0,I112*J112)</f>
        <v>0</v>
      </c>
      <c r="L112"/>
      <c r="M112" s="3"/>
      <c r="N112" s="3" t="s">
        <v>5</v>
      </c>
      <c r="O112" s="3"/>
      <c r="P112" s="6"/>
      <c r="Q112" s="3"/>
    </row>
    <row r="113" spans="1:17" s="5" customFormat="1" x14ac:dyDescent="0.25">
      <c r="A113" s="148"/>
      <c r="B113" s="147" t="s">
        <v>152</v>
      </c>
      <c r="C113" s="156"/>
      <c r="D113" s="155"/>
      <c r="E113" s="45" t="s">
        <v>153</v>
      </c>
      <c r="F113" s="16"/>
      <c r="G113" s="78">
        <v>2</v>
      </c>
      <c r="H113" s="78"/>
      <c r="I113" s="77"/>
      <c r="J113" s="145">
        <f>IF($K$9=$P$6,(ROUNDUP($G113*(1-$K$9),1)),1.2)</f>
        <v>1.5</v>
      </c>
      <c r="K113" s="31">
        <f>IF(J113="-",0,I113*J113)</f>
        <v>0</v>
      </c>
      <c r="L113"/>
      <c r="M113" s="3"/>
      <c r="N113" s="3" t="s">
        <v>5</v>
      </c>
      <c r="O113" s="3"/>
      <c r="P113" s="6"/>
      <c r="Q113" s="3"/>
    </row>
    <row r="114" spans="1:17" s="5" customFormat="1" ht="6" customHeight="1" thickBot="1" x14ac:dyDescent="0.3">
      <c r="A114" s="30">
        <v>0</v>
      </c>
      <c r="B114" s="29">
        <v>0</v>
      </c>
      <c r="C114" s="28">
        <v>0</v>
      </c>
      <c r="D114" s="27">
        <v>0</v>
      </c>
      <c r="E114" s="26">
        <v>0</v>
      </c>
      <c r="F114" s="16"/>
      <c r="G114" s="25"/>
      <c r="H114" s="25"/>
      <c r="I114" s="24"/>
      <c r="J114" s="23"/>
      <c r="K114" s="22"/>
      <c r="L114"/>
      <c r="M114" s="3"/>
      <c r="N114" s="3"/>
      <c r="O114" s="3"/>
      <c r="P114" s="6"/>
      <c r="Q114" s="3"/>
    </row>
    <row r="115" spans="1:17" s="5" customFormat="1" ht="6" customHeight="1" x14ac:dyDescent="0.25">
      <c r="A115" s="70">
        <v>0</v>
      </c>
      <c r="B115" s="69">
        <v>0</v>
      </c>
      <c r="C115" s="68">
        <v>0</v>
      </c>
      <c r="D115" s="67">
        <v>0</v>
      </c>
      <c r="E115" s="66">
        <v>0</v>
      </c>
      <c r="F115" s="16"/>
      <c r="G115" s="65"/>
      <c r="H115" s="65"/>
      <c r="I115" s="64"/>
      <c r="J115" s="63"/>
      <c r="K115" s="62"/>
      <c r="L115"/>
      <c r="M115" s="3"/>
      <c r="N115" s="3"/>
      <c r="O115" s="3"/>
      <c r="P115" s="6"/>
      <c r="Q115" s="3"/>
    </row>
    <row r="116" spans="1:17" s="5" customFormat="1" ht="15.95" customHeight="1" x14ac:dyDescent="0.25">
      <c r="A116" s="85" t="s">
        <v>154</v>
      </c>
      <c r="B116" s="84"/>
      <c r="C116" s="83">
        <v>0</v>
      </c>
      <c r="D116" s="82">
        <v>0</v>
      </c>
      <c r="E116" s="81">
        <v>0</v>
      </c>
      <c r="F116" s="16"/>
      <c r="G116" s="35"/>
      <c r="H116" s="35"/>
      <c r="I116" s="60"/>
      <c r="J116" s="59"/>
      <c r="K116" s="58"/>
      <c r="L116"/>
      <c r="M116" s="3"/>
      <c r="N116" s="3"/>
      <c r="O116" s="3"/>
      <c r="P116" s="6"/>
      <c r="Q116" s="3"/>
    </row>
    <row r="117" spans="1:17" s="5" customFormat="1" x14ac:dyDescent="0.25">
      <c r="A117" s="118">
        <v>0</v>
      </c>
      <c r="B117" s="154" t="s">
        <v>127</v>
      </c>
      <c r="C117" s="153" t="s">
        <v>128</v>
      </c>
      <c r="D117" s="142" t="s">
        <v>155</v>
      </c>
      <c r="E117" s="45" t="s">
        <v>156</v>
      </c>
      <c r="F117" s="16"/>
      <c r="G117" s="78">
        <v>12</v>
      </c>
      <c r="H117" s="35"/>
      <c r="I117" s="60"/>
      <c r="J117" s="41">
        <f t="shared" ref="J117:J122" si="6">ROUNDUP($G117*(1-$K$9),1)</f>
        <v>9</v>
      </c>
      <c r="K117" s="31">
        <f t="shared" ref="K117:K122" si="7">I117*J117</f>
        <v>0</v>
      </c>
      <c r="L117"/>
      <c r="M117" s="3"/>
      <c r="N117" s="3"/>
      <c r="O117" s="3"/>
      <c r="P117" s="6"/>
      <c r="Q117" s="3"/>
    </row>
    <row r="118" spans="1:17" s="5" customFormat="1" x14ac:dyDescent="0.25">
      <c r="A118" s="152">
        <v>0</v>
      </c>
      <c r="B118" s="115" t="s">
        <v>157</v>
      </c>
      <c r="C118" s="151" t="s">
        <v>134</v>
      </c>
      <c r="D118" s="142" t="s">
        <v>158</v>
      </c>
      <c r="E118" s="45" t="s">
        <v>159</v>
      </c>
      <c r="F118" s="16"/>
      <c r="G118" s="78">
        <v>9.8000000000000007</v>
      </c>
      <c r="H118" s="78"/>
      <c r="I118" s="77"/>
      <c r="J118" s="41">
        <f t="shared" si="6"/>
        <v>7.3999999999999995</v>
      </c>
      <c r="K118" s="31">
        <f t="shared" si="7"/>
        <v>0</v>
      </c>
      <c r="L118"/>
      <c r="M118" s="3"/>
      <c r="N118" s="3"/>
      <c r="O118" s="3"/>
      <c r="P118" s="6"/>
      <c r="Q118" s="3"/>
    </row>
    <row r="119" spans="1:17" s="5" customFormat="1" x14ac:dyDescent="0.25">
      <c r="A119" s="152">
        <v>0</v>
      </c>
      <c r="B119" s="115" t="s">
        <v>144</v>
      </c>
      <c r="C119" s="151" t="s">
        <v>145</v>
      </c>
      <c r="D119" s="142" t="s">
        <v>160</v>
      </c>
      <c r="E119" s="45" t="s">
        <v>161</v>
      </c>
      <c r="F119" s="16"/>
      <c r="G119" s="78">
        <v>9.8000000000000007</v>
      </c>
      <c r="H119" s="78"/>
      <c r="I119" s="77"/>
      <c r="J119" s="41">
        <f t="shared" si="6"/>
        <v>7.3999999999999995</v>
      </c>
      <c r="K119" s="31">
        <f t="shared" si="7"/>
        <v>0</v>
      </c>
      <c r="L119"/>
      <c r="M119" s="3"/>
      <c r="N119" s="3"/>
      <c r="O119" s="3"/>
      <c r="P119" s="6"/>
      <c r="Q119" s="3"/>
    </row>
    <row r="120" spans="1:17" s="5" customFormat="1" x14ac:dyDescent="0.25">
      <c r="A120" s="152">
        <v>0</v>
      </c>
      <c r="B120" s="115">
        <v>0</v>
      </c>
      <c r="C120" s="149">
        <v>0</v>
      </c>
      <c r="D120" s="142" t="s">
        <v>162</v>
      </c>
      <c r="E120" s="45" t="s">
        <v>163</v>
      </c>
      <c r="F120" s="16"/>
      <c r="G120" s="78">
        <v>79</v>
      </c>
      <c r="H120" s="78"/>
      <c r="I120" s="77"/>
      <c r="J120" s="41">
        <f t="shared" si="6"/>
        <v>59.300000000000004</v>
      </c>
      <c r="K120" s="31">
        <f t="shared" si="7"/>
        <v>0</v>
      </c>
      <c r="L120"/>
      <c r="M120" s="3"/>
      <c r="N120" s="3"/>
      <c r="O120" s="3"/>
      <c r="P120" s="6"/>
      <c r="Q120" s="3"/>
    </row>
    <row r="121" spans="1:17" s="5" customFormat="1" x14ac:dyDescent="0.25">
      <c r="A121" s="150">
        <v>0</v>
      </c>
      <c r="B121" s="115">
        <v>0</v>
      </c>
      <c r="C121" s="149">
        <v>0</v>
      </c>
      <c r="D121" s="142" t="s">
        <v>164</v>
      </c>
      <c r="E121" s="45" t="s">
        <v>165</v>
      </c>
      <c r="F121" s="16"/>
      <c r="G121" s="78">
        <v>134</v>
      </c>
      <c r="H121" s="78"/>
      <c r="I121" s="77"/>
      <c r="J121" s="41">
        <f t="shared" si="6"/>
        <v>100.5</v>
      </c>
      <c r="K121" s="31">
        <f t="shared" si="7"/>
        <v>0</v>
      </c>
      <c r="L121"/>
      <c r="M121" s="3"/>
      <c r="N121" s="3"/>
      <c r="O121" s="3"/>
      <c r="P121" s="6"/>
      <c r="Q121" s="3"/>
    </row>
    <row r="122" spans="1:17" s="5" customFormat="1" x14ac:dyDescent="0.25">
      <c r="A122" s="150">
        <v>0</v>
      </c>
      <c r="B122" s="115" t="s">
        <v>147</v>
      </c>
      <c r="C122" s="151" t="s">
        <v>148</v>
      </c>
      <c r="D122" s="142" t="s">
        <v>166</v>
      </c>
      <c r="E122" s="45" t="s">
        <v>167</v>
      </c>
      <c r="F122" s="16"/>
      <c r="G122" s="78">
        <v>9.8000000000000007</v>
      </c>
      <c r="H122" s="78"/>
      <c r="I122" s="77"/>
      <c r="J122" s="41">
        <f t="shared" si="6"/>
        <v>7.3999999999999995</v>
      </c>
      <c r="K122" s="31">
        <f t="shared" si="7"/>
        <v>0</v>
      </c>
      <c r="L122"/>
      <c r="M122" s="3"/>
      <c r="N122" s="3"/>
      <c r="O122" s="3"/>
      <c r="P122" s="6"/>
      <c r="Q122" s="3"/>
    </row>
    <row r="123" spans="1:17" s="5" customFormat="1" ht="6" customHeight="1" x14ac:dyDescent="0.25">
      <c r="A123" s="150">
        <v>0</v>
      </c>
      <c r="B123" s="115">
        <v>0</v>
      </c>
      <c r="C123" s="149">
        <v>0</v>
      </c>
      <c r="D123" s="142">
        <v>0</v>
      </c>
      <c r="E123" s="45">
        <v>0</v>
      </c>
      <c r="F123" s="16"/>
      <c r="G123" s="137"/>
      <c r="H123" s="137"/>
      <c r="I123" s="124"/>
      <c r="J123" s="41"/>
      <c r="K123" s="31"/>
      <c r="L123"/>
      <c r="M123" s="3"/>
      <c r="N123" s="3"/>
      <c r="O123" s="3"/>
      <c r="P123" s="6"/>
      <c r="Q123" s="3"/>
    </row>
    <row r="124" spans="1:17" s="5" customFormat="1" ht="12" customHeight="1" x14ac:dyDescent="0.25">
      <c r="A124" s="148" t="s">
        <v>46</v>
      </c>
      <c r="B124" s="147" t="s">
        <v>7</v>
      </c>
      <c r="C124" s="146">
        <v>0</v>
      </c>
      <c r="D124" s="142">
        <v>0</v>
      </c>
      <c r="E124" s="36" t="s">
        <v>168</v>
      </c>
      <c r="F124" s="16"/>
      <c r="G124" s="88">
        <v>25</v>
      </c>
      <c r="H124" s="88"/>
      <c r="I124" s="87"/>
      <c r="J124" s="145">
        <f>IF($K$9=$P$6,(ROUNDUP($G124*(1-$K$9),1)),"-")</f>
        <v>18.8</v>
      </c>
      <c r="K124" s="31">
        <f>IF(J124="-",0,I124*J124)</f>
        <v>0</v>
      </c>
      <c r="L124"/>
      <c r="M124" s="3"/>
      <c r="N124" s="3" t="s">
        <v>5</v>
      </c>
      <c r="O124" s="3"/>
      <c r="P124" s="6"/>
      <c r="Q124" s="3"/>
    </row>
    <row r="125" spans="1:17" s="5" customFormat="1" x14ac:dyDescent="0.25">
      <c r="A125" s="144">
        <v>0</v>
      </c>
      <c r="B125" s="115" t="s">
        <v>169</v>
      </c>
      <c r="C125" s="143">
        <v>0</v>
      </c>
      <c r="D125" s="142">
        <v>0</v>
      </c>
      <c r="E125" s="45" t="s">
        <v>170</v>
      </c>
      <c r="F125" s="16"/>
      <c r="G125" s="88">
        <v>32.299999999999997</v>
      </c>
      <c r="H125" s="88"/>
      <c r="I125" s="87"/>
      <c r="J125" s="41">
        <f>ROUNDUP($G125*(1-$K$9),1)</f>
        <v>24.3</v>
      </c>
      <c r="K125" s="31">
        <f>I125*J125</f>
        <v>0</v>
      </c>
      <c r="L125"/>
      <c r="M125" s="3"/>
      <c r="N125" s="3"/>
      <c r="O125" s="3"/>
      <c r="P125" s="6"/>
      <c r="Q125" s="3"/>
    </row>
    <row r="126" spans="1:17" s="5" customFormat="1" ht="6" customHeight="1" thickBot="1" x14ac:dyDescent="0.3">
      <c r="A126" s="30">
        <v>0</v>
      </c>
      <c r="B126" s="29">
        <v>0</v>
      </c>
      <c r="C126" s="28">
        <v>0</v>
      </c>
      <c r="D126" s="27">
        <v>0</v>
      </c>
      <c r="E126" s="26">
        <v>0</v>
      </c>
      <c r="F126" s="16"/>
      <c r="G126" s="25"/>
      <c r="H126" s="25"/>
      <c r="I126" s="24"/>
      <c r="J126" s="23"/>
      <c r="K126" s="22"/>
      <c r="L126"/>
      <c r="M126" s="3"/>
      <c r="N126" s="3"/>
      <c r="O126" s="3"/>
      <c r="P126" s="6"/>
      <c r="Q126" s="3"/>
    </row>
    <row r="127" spans="1:17" s="5" customFormat="1" ht="6" customHeight="1" x14ac:dyDescent="0.25">
      <c r="A127" s="70">
        <v>0</v>
      </c>
      <c r="B127" s="69">
        <v>0</v>
      </c>
      <c r="C127" s="68">
        <v>0</v>
      </c>
      <c r="D127" s="67">
        <v>0</v>
      </c>
      <c r="E127" s="66">
        <v>0</v>
      </c>
      <c r="F127" s="16"/>
      <c r="G127" s="65"/>
      <c r="H127" s="65"/>
      <c r="I127" s="64"/>
      <c r="J127" s="63"/>
      <c r="K127" s="62"/>
      <c r="L127"/>
      <c r="M127" s="3"/>
      <c r="N127" s="3"/>
      <c r="O127" s="3"/>
      <c r="P127" s="6"/>
      <c r="Q127" s="3"/>
    </row>
    <row r="128" spans="1:17" s="5" customFormat="1" ht="15.95" customHeight="1" x14ac:dyDescent="0.25">
      <c r="A128" s="85" t="s">
        <v>171</v>
      </c>
      <c r="B128" s="84"/>
      <c r="C128" s="83">
        <v>0</v>
      </c>
      <c r="D128" s="82">
        <v>0</v>
      </c>
      <c r="E128" s="81">
        <v>0</v>
      </c>
      <c r="F128" s="16"/>
      <c r="G128" s="35"/>
      <c r="H128" s="35"/>
      <c r="I128" s="60"/>
      <c r="J128" s="59"/>
      <c r="K128" s="58"/>
      <c r="L128"/>
      <c r="M128" s="3"/>
      <c r="N128" s="3"/>
      <c r="O128" s="3"/>
      <c r="P128" s="6"/>
      <c r="Q128" s="3"/>
    </row>
    <row r="129" spans="1:17" s="5" customFormat="1" x14ac:dyDescent="0.25">
      <c r="A129" s="123">
        <v>0</v>
      </c>
      <c r="B129" s="53" t="s">
        <v>172</v>
      </c>
      <c r="C129" s="132">
        <v>0</v>
      </c>
      <c r="D129" s="121">
        <v>10</v>
      </c>
      <c r="E129" s="45" t="s">
        <v>173</v>
      </c>
      <c r="F129" s="16"/>
      <c r="G129" s="78">
        <v>21.9</v>
      </c>
      <c r="H129" s="78"/>
      <c r="I129" s="77"/>
      <c r="J129" s="41">
        <f>ROUNDUP($G129*(1-$K$9),1)</f>
        <v>16.5</v>
      </c>
      <c r="K129" s="31">
        <f>I129*J129</f>
        <v>0</v>
      </c>
      <c r="L129"/>
      <c r="M129" s="3"/>
      <c r="N129" s="3"/>
      <c r="O129" s="3"/>
      <c r="P129" s="6"/>
      <c r="Q129" s="3"/>
    </row>
    <row r="130" spans="1:17" s="5" customFormat="1" x14ac:dyDescent="0.25">
      <c r="A130" s="123">
        <v>0</v>
      </c>
      <c r="B130" s="53">
        <v>0</v>
      </c>
      <c r="C130" s="132">
        <v>0</v>
      </c>
      <c r="D130" s="121">
        <v>30</v>
      </c>
      <c r="E130" s="45" t="s">
        <v>174</v>
      </c>
      <c r="F130" s="16"/>
      <c r="G130" s="78">
        <v>54.8</v>
      </c>
      <c r="H130" s="78"/>
      <c r="I130" s="77"/>
      <c r="J130" s="41">
        <f>ROUNDUP($G130*(1-$K$9),1)</f>
        <v>41.1</v>
      </c>
      <c r="K130" s="31">
        <f>I130*J130</f>
        <v>0</v>
      </c>
      <c r="L130"/>
      <c r="M130" s="3"/>
      <c r="N130" s="3"/>
      <c r="O130" s="3"/>
      <c r="P130" s="6"/>
      <c r="Q130" s="3"/>
    </row>
    <row r="131" spans="1:17" s="5" customFormat="1" x14ac:dyDescent="0.25">
      <c r="A131" s="123">
        <v>0</v>
      </c>
      <c r="B131" s="128">
        <v>0</v>
      </c>
      <c r="C131" s="132">
        <v>0</v>
      </c>
      <c r="D131" s="121">
        <v>100</v>
      </c>
      <c r="E131" s="45" t="s">
        <v>175</v>
      </c>
      <c r="F131" s="16"/>
      <c r="G131" s="78">
        <v>147.5</v>
      </c>
      <c r="H131" s="78"/>
      <c r="I131" s="77"/>
      <c r="J131" s="41">
        <f>ROUNDUP($G131*(1-$K$9),1)</f>
        <v>110.69999999999999</v>
      </c>
      <c r="K131" s="31">
        <f>I131*J131</f>
        <v>0</v>
      </c>
      <c r="L131"/>
      <c r="M131" s="3"/>
      <c r="N131" s="3"/>
      <c r="O131" s="3"/>
      <c r="P131" s="6"/>
      <c r="Q131" s="3"/>
    </row>
    <row r="132" spans="1:17" s="5" customFormat="1" x14ac:dyDescent="0.25">
      <c r="A132" s="123">
        <v>0</v>
      </c>
      <c r="B132" s="128">
        <v>0</v>
      </c>
      <c r="C132" s="131">
        <v>0</v>
      </c>
      <c r="D132" s="126">
        <v>10</v>
      </c>
      <c r="E132" s="45" t="s">
        <v>176</v>
      </c>
      <c r="F132" s="16"/>
      <c r="G132" s="125">
        <v>0</v>
      </c>
      <c r="H132" s="125"/>
      <c r="I132" s="124"/>
      <c r="J132" s="41">
        <v>8</v>
      </c>
      <c r="K132" s="31">
        <f>I132*J132</f>
        <v>0</v>
      </c>
      <c r="L132"/>
      <c r="M132" s="3"/>
      <c r="N132" s="3" t="s">
        <v>3</v>
      </c>
      <c r="O132" s="3"/>
      <c r="P132" s="6"/>
      <c r="Q132" s="3"/>
    </row>
    <row r="133" spans="1:17" s="5" customFormat="1" ht="6" customHeight="1" x14ac:dyDescent="0.25">
      <c r="A133" s="94">
        <v>0</v>
      </c>
      <c r="B133" s="5">
        <v>0</v>
      </c>
      <c r="C133" s="99">
        <v>0</v>
      </c>
      <c r="D133" s="96">
        <v>0</v>
      </c>
      <c r="E133" s="45">
        <v>0</v>
      </c>
      <c r="F133" s="16"/>
      <c r="G133" s="78"/>
      <c r="H133" s="78"/>
      <c r="I133" s="77"/>
      <c r="J133" s="41"/>
      <c r="K133" s="119"/>
      <c r="L133"/>
      <c r="M133" s="3"/>
      <c r="N133" s="3"/>
      <c r="O133" s="3"/>
      <c r="P133" s="6"/>
      <c r="Q133" s="3"/>
    </row>
    <row r="134" spans="1:17" s="5" customFormat="1" x14ac:dyDescent="0.25">
      <c r="A134" s="123">
        <v>0</v>
      </c>
      <c r="B134" s="53" t="s">
        <v>157</v>
      </c>
      <c r="C134" s="122" t="s">
        <v>134</v>
      </c>
      <c r="D134" s="121">
        <v>10</v>
      </c>
      <c r="E134" s="45" t="s">
        <v>177</v>
      </c>
      <c r="F134" s="16"/>
      <c r="G134" s="78">
        <v>17.5</v>
      </c>
      <c r="H134" s="78"/>
      <c r="I134" s="77"/>
      <c r="J134" s="41">
        <f>ROUNDUP($G134*(1-$K$9),1)</f>
        <v>13.2</v>
      </c>
      <c r="K134" s="31">
        <f>I134*J134</f>
        <v>0</v>
      </c>
      <c r="L134"/>
      <c r="M134" s="3"/>
      <c r="N134" s="3"/>
      <c r="O134" s="3"/>
      <c r="P134" s="6"/>
      <c r="Q134" s="3"/>
    </row>
    <row r="135" spans="1:17" s="5" customFormat="1" x14ac:dyDescent="0.25">
      <c r="A135" s="123">
        <v>0</v>
      </c>
      <c r="B135" s="53">
        <v>0</v>
      </c>
      <c r="C135" s="122">
        <v>0</v>
      </c>
      <c r="D135" s="121">
        <v>30</v>
      </c>
      <c r="E135" s="45" t="s">
        <v>177</v>
      </c>
      <c r="F135" s="16"/>
      <c r="G135" s="78">
        <v>26.9</v>
      </c>
      <c r="H135" s="78"/>
      <c r="I135" s="77"/>
      <c r="J135" s="41">
        <f>ROUNDUP($G135*(1-$K$9),1)</f>
        <v>20.200000000000003</v>
      </c>
      <c r="K135" s="31">
        <f>I135*J135</f>
        <v>0</v>
      </c>
      <c r="L135"/>
      <c r="M135" s="3"/>
      <c r="N135" s="3"/>
      <c r="O135" s="3"/>
      <c r="P135" s="6"/>
      <c r="Q135" s="3"/>
    </row>
    <row r="136" spans="1:17" s="5" customFormat="1" x14ac:dyDescent="0.25">
      <c r="A136" s="123">
        <v>0</v>
      </c>
      <c r="B136" s="130">
        <v>0</v>
      </c>
      <c r="C136" s="129">
        <v>0</v>
      </c>
      <c r="D136" s="121">
        <v>100</v>
      </c>
      <c r="E136" s="45" t="s">
        <v>178</v>
      </c>
      <c r="F136" s="16"/>
      <c r="G136" s="78">
        <v>68.3</v>
      </c>
      <c r="H136" s="78"/>
      <c r="I136" s="77"/>
      <c r="J136" s="41">
        <f>ROUNDUP($G136*(1-$K$9),1)</f>
        <v>51.300000000000004</v>
      </c>
      <c r="K136" s="31">
        <f>I136*J136</f>
        <v>0</v>
      </c>
      <c r="L136"/>
      <c r="M136" s="3"/>
      <c r="N136" s="3"/>
      <c r="O136" s="3"/>
      <c r="P136" s="6"/>
      <c r="Q136" s="3"/>
    </row>
    <row r="137" spans="1:17" s="5" customFormat="1" x14ac:dyDescent="0.25">
      <c r="A137" s="123">
        <v>0</v>
      </c>
      <c r="B137" s="128">
        <v>0</v>
      </c>
      <c r="C137" s="141">
        <v>0</v>
      </c>
      <c r="D137" s="126">
        <v>10</v>
      </c>
      <c r="E137" s="45" t="s">
        <v>179</v>
      </c>
      <c r="F137" s="16"/>
      <c r="G137" s="125">
        <v>0</v>
      </c>
      <c r="H137" s="125"/>
      <c r="I137" s="124"/>
      <c r="J137" s="41">
        <v>7</v>
      </c>
      <c r="K137" s="31">
        <f>I137*J137</f>
        <v>0</v>
      </c>
      <c r="L137"/>
      <c r="M137" s="3"/>
      <c r="N137" s="3" t="s">
        <v>3</v>
      </c>
      <c r="O137" s="3"/>
      <c r="P137" s="6"/>
      <c r="Q137" s="3"/>
    </row>
    <row r="138" spans="1:17" s="5" customFormat="1" ht="6" customHeight="1" x14ac:dyDescent="0.25">
      <c r="A138" s="94">
        <v>0</v>
      </c>
      <c r="B138" s="5">
        <v>0</v>
      </c>
      <c r="C138" s="99">
        <v>0</v>
      </c>
      <c r="D138" s="96">
        <v>0</v>
      </c>
      <c r="E138" s="45">
        <v>0</v>
      </c>
      <c r="F138" s="16"/>
      <c r="G138" s="78"/>
      <c r="H138" s="78"/>
      <c r="I138" s="77"/>
      <c r="J138" s="41"/>
      <c r="K138" s="119"/>
      <c r="L138"/>
      <c r="M138" s="3"/>
      <c r="N138" s="3"/>
      <c r="O138" s="3"/>
      <c r="P138" s="6"/>
      <c r="Q138" s="3"/>
    </row>
    <row r="139" spans="1:17" s="5" customFormat="1" x14ac:dyDescent="0.25">
      <c r="A139" s="123">
        <v>0</v>
      </c>
      <c r="B139" s="53" t="s">
        <v>180</v>
      </c>
      <c r="C139" s="122" t="s">
        <v>181</v>
      </c>
      <c r="D139" s="121">
        <v>10</v>
      </c>
      <c r="E139" s="45" t="s">
        <v>182</v>
      </c>
      <c r="F139" s="16"/>
      <c r="G139" s="78">
        <v>17.5</v>
      </c>
      <c r="H139" s="78"/>
      <c r="I139" s="77"/>
      <c r="J139" s="41">
        <f>ROUNDUP($G139*(1-$K$9),1)</f>
        <v>13.2</v>
      </c>
      <c r="K139" s="31">
        <f>I139*J139</f>
        <v>0</v>
      </c>
      <c r="L139"/>
      <c r="M139" s="3"/>
      <c r="N139" s="3"/>
      <c r="O139" s="3"/>
      <c r="P139" s="6"/>
      <c r="Q139" s="3"/>
    </row>
    <row r="140" spans="1:17" s="5" customFormat="1" x14ac:dyDescent="0.25">
      <c r="A140" s="123">
        <v>0</v>
      </c>
      <c r="B140" s="53">
        <v>0</v>
      </c>
      <c r="C140" s="122">
        <v>0</v>
      </c>
      <c r="D140" s="121">
        <v>30</v>
      </c>
      <c r="E140" s="45" t="s">
        <v>182</v>
      </c>
      <c r="F140" s="16"/>
      <c r="G140" s="78">
        <v>26.9</v>
      </c>
      <c r="H140" s="78"/>
      <c r="I140" s="77"/>
      <c r="J140" s="41">
        <f>ROUNDUP($G140*(1-$K$9),1)</f>
        <v>20.200000000000003</v>
      </c>
      <c r="K140" s="31">
        <f>I140*J140</f>
        <v>0</v>
      </c>
      <c r="L140"/>
      <c r="M140" s="3"/>
      <c r="N140" s="3"/>
      <c r="O140" s="3"/>
      <c r="P140" s="6"/>
      <c r="Q140" s="3"/>
    </row>
    <row r="141" spans="1:17" s="5" customFormat="1" x14ac:dyDescent="0.25">
      <c r="A141" s="123">
        <v>0</v>
      </c>
      <c r="B141" s="130">
        <v>0</v>
      </c>
      <c r="C141" s="129">
        <v>0</v>
      </c>
      <c r="D141" s="121">
        <v>100</v>
      </c>
      <c r="E141" s="45" t="s">
        <v>183</v>
      </c>
      <c r="F141" s="16"/>
      <c r="G141" s="78">
        <v>68.3</v>
      </c>
      <c r="H141" s="78"/>
      <c r="I141" s="77"/>
      <c r="J141" s="41">
        <f>ROUNDUP($G141*(1-$K$9),1)</f>
        <v>51.300000000000004</v>
      </c>
      <c r="K141" s="31">
        <f>I141*J141</f>
        <v>0</v>
      </c>
      <c r="L141"/>
      <c r="M141" s="3"/>
      <c r="N141" s="3"/>
      <c r="O141" s="3"/>
      <c r="P141" s="6"/>
      <c r="Q141" s="3"/>
    </row>
    <row r="142" spans="1:17" s="5" customFormat="1" x14ac:dyDescent="0.25">
      <c r="A142" s="123">
        <v>0</v>
      </c>
      <c r="B142" s="115">
        <v>0</v>
      </c>
      <c r="C142" s="127">
        <v>0</v>
      </c>
      <c r="D142" s="126">
        <v>10</v>
      </c>
      <c r="E142" s="45" t="s">
        <v>184</v>
      </c>
      <c r="F142" s="16"/>
      <c r="G142" s="125">
        <v>0</v>
      </c>
      <c r="H142" s="125"/>
      <c r="I142" s="124"/>
      <c r="J142" s="41">
        <f>$J$137</f>
        <v>7</v>
      </c>
      <c r="K142" s="31">
        <f>I142*J142</f>
        <v>0</v>
      </c>
      <c r="L142"/>
      <c r="M142" s="3"/>
      <c r="N142" s="3" t="s">
        <v>5</v>
      </c>
      <c r="O142" s="3"/>
      <c r="P142" s="6"/>
      <c r="Q142" s="3"/>
    </row>
    <row r="143" spans="1:17" s="5" customFormat="1" ht="6" customHeight="1" x14ac:dyDescent="0.25">
      <c r="A143" s="94">
        <v>0</v>
      </c>
      <c r="B143" s="5">
        <v>0</v>
      </c>
      <c r="C143" s="99">
        <v>0</v>
      </c>
      <c r="D143" s="96">
        <v>0</v>
      </c>
      <c r="E143" s="45">
        <v>0</v>
      </c>
      <c r="F143" s="16"/>
      <c r="G143" s="78"/>
      <c r="H143" s="78"/>
      <c r="I143" s="77"/>
      <c r="J143" s="41"/>
      <c r="K143" s="119"/>
      <c r="L143"/>
      <c r="M143" s="3"/>
      <c r="N143" s="3"/>
      <c r="O143" s="3"/>
      <c r="P143" s="6"/>
      <c r="Q143" s="3"/>
    </row>
    <row r="144" spans="1:17" s="6" customFormat="1" x14ac:dyDescent="0.25">
      <c r="A144" s="123">
        <v>0</v>
      </c>
      <c r="B144" s="102" t="s">
        <v>185</v>
      </c>
      <c r="C144" s="122" t="s">
        <v>140</v>
      </c>
      <c r="D144" s="121">
        <v>10</v>
      </c>
      <c r="E144" s="101" t="s">
        <v>186</v>
      </c>
      <c r="F144" s="16"/>
      <c r="G144" s="78">
        <v>18.8</v>
      </c>
      <c r="H144" s="78"/>
      <c r="I144" s="77"/>
      <c r="J144" s="41">
        <f>ROUNDUP($G144*(1-$K$9),1)</f>
        <v>14.1</v>
      </c>
      <c r="K144" s="31">
        <f>I144*J144</f>
        <v>0</v>
      </c>
      <c r="L144"/>
      <c r="M144" s="3"/>
      <c r="N144" s="3"/>
      <c r="O144" s="3"/>
      <c r="Q144" s="3"/>
    </row>
    <row r="145" spans="1:17" s="6" customFormat="1" x14ac:dyDescent="0.25">
      <c r="A145" s="123">
        <v>0</v>
      </c>
      <c r="B145" s="102">
        <v>0</v>
      </c>
      <c r="C145" s="122">
        <v>0</v>
      </c>
      <c r="D145" s="121">
        <v>30</v>
      </c>
      <c r="E145" s="101" t="s">
        <v>186</v>
      </c>
      <c r="F145" s="16"/>
      <c r="G145" s="78">
        <v>42.3</v>
      </c>
      <c r="H145" s="78"/>
      <c r="I145" s="77"/>
      <c r="J145" s="41">
        <f>ROUNDUP($G145*(1-$K$9),1)</f>
        <v>31.8</v>
      </c>
      <c r="K145" s="31">
        <f>I145*J145</f>
        <v>0</v>
      </c>
      <c r="L145"/>
      <c r="M145" s="3"/>
      <c r="N145" s="3"/>
      <c r="O145" s="3"/>
      <c r="Q145" s="3"/>
    </row>
    <row r="146" spans="1:17" s="6" customFormat="1" x14ac:dyDescent="0.25">
      <c r="A146" s="123">
        <v>0</v>
      </c>
      <c r="B146" s="130">
        <v>0</v>
      </c>
      <c r="C146" s="140">
        <v>0</v>
      </c>
      <c r="D146" s="121">
        <v>100</v>
      </c>
      <c r="E146" s="101" t="s">
        <v>187</v>
      </c>
      <c r="F146" s="16"/>
      <c r="G146" s="78">
        <v>120.5</v>
      </c>
      <c r="H146" s="78"/>
      <c r="I146" s="77"/>
      <c r="J146" s="41">
        <f>ROUNDUP($G146*(1-$K$9),1)</f>
        <v>90.399999999999991</v>
      </c>
      <c r="K146" s="31">
        <f>I146*J146</f>
        <v>0</v>
      </c>
      <c r="L146"/>
      <c r="M146" s="3"/>
      <c r="N146" s="3"/>
      <c r="O146" s="3"/>
      <c r="Q146" s="3"/>
    </row>
    <row r="147" spans="1:17" s="5" customFormat="1" x14ac:dyDescent="0.25">
      <c r="A147" s="123">
        <v>0</v>
      </c>
      <c r="B147" s="115">
        <v>0</v>
      </c>
      <c r="C147" s="127">
        <v>0</v>
      </c>
      <c r="D147" s="126">
        <v>10</v>
      </c>
      <c r="E147" s="45" t="s">
        <v>188</v>
      </c>
      <c r="F147" s="16"/>
      <c r="G147" s="137">
        <v>0</v>
      </c>
      <c r="H147" s="137"/>
      <c r="I147" s="124"/>
      <c r="J147" s="41">
        <f>$J$132</f>
        <v>8</v>
      </c>
      <c r="K147" s="31">
        <f>I147*J147</f>
        <v>0</v>
      </c>
      <c r="L147"/>
      <c r="M147" s="3"/>
      <c r="N147" s="3" t="s">
        <v>5</v>
      </c>
      <c r="O147" s="3"/>
      <c r="P147" s="6"/>
      <c r="Q147" s="3"/>
    </row>
    <row r="148" spans="1:17" s="5" customFormat="1" ht="6" customHeight="1" x14ac:dyDescent="0.25">
      <c r="A148" s="123">
        <v>0</v>
      </c>
      <c r="B148" s="139">
        <v>0</v>
      </c>
      <c r="C148" s="127">
        <v>0</v>
      </c>
      <c r="D148" s="138">
        <v>0</v>
      </c>
      <c r="E148" s="45">
        <v>0</v>
      </c>
      <c r="F148" s="16"/>
      <c r="G148" s="137"/>
      <c r="H148" s="137"/>
      <c r="I148" s="124"/>
      <c r="J148" s="41"/>
      <c r="K148" s="119"/>
      <c r="L148"/>
      <c r="M148" s="3"/>
      <c r="N148" s="3"/>
      <c r="O148" s="3"/>
      <c r="P148" s="6"/>
      <c r="Q148" s="3"/>
    </row>
    <row r="149" spans="1:17" s="5" customFormat="1" x14ac:dyDescent="0.25">
      <c r="A149" s="123">
        <v>0</v>
      </c>
      <c r="B149" s="53" t="s">
        <v>189</v>
      </c>
      <c r="C149" s="136">
        <v>0</v>
      </c>
      <c r="D149" s="135">
        <v>8</v>
      </c>
      <c r="E149" s="45" t="s">
        <v>190</v>
      </c>
      <c r="F149" s="16"/>
      <c r="G149" s="78">
        <v>40</v>
      </c>
      <c r="H149" s="78"/>
      <c r="I149" s="77"/>
      <c r="J149" s="41">
        <f>ROUNDUP($G149*(1-$K$9),1)</f>
        <v>30</v>
      </c>
      <c r="K149" s="31">
        <f>I149*J149</f>
        <v>0</v>
      </c>
      <c r="L149"/>
      <c r="M149" s="3"/>
      <c r="N149" s="3"/>
      <c r="O149" s="3"/>
      <c r="P149" s="6"/>
      <c r="Q149" s="3"/>
    </row>
    <row r="150" spans="1:17" s="5" customFormat="1" ht="6" customHeight="1" x14ac:dyDescent="0.25">
      <c r="A150" s="123">
        <v>0</v>
      </c>
      <c r="B150" s="53">
        <v>0</v>
      </c>
      <c r="C150" s="129">
        <v>0</v>
      </c>
      <c r="D150" s="121">
        <v>0</v>
      </c>
      <c r="E150" s="45">
        <v>0</v>
      </c>
      <c r="F150" s="16"/>
      <c r="G150" s="134"/>
      <c r="H150" s="134"/>
      <c r="I150" s="133"/>
      <c r="J150" s="41"/>
      <c r="K150" s="119"/>
      <c r="L150"/>
      <c r="M150" s="3"/>
      <c r="N150" s="3"/>
      <c r="O150" s="3"/>
      <c r="P150" s="6"/>
      <c r="Q150" s="3"/>
    </row>
    <row r="151" spans="1:17" s="5" customFormat="1" x14ac:dyDescent="0.25">
      <c r="A151" s="123">
        <v>0</v>
      </c>
      <c r="B151" s="53" t="s">
        <v>191</v>
      </c>
      <c r="C151" s="122" t="s">
        <v>192</v>
      </c>
      <c r="D151" s="121">
        <v>10</v>
      </c>
      <c r="E151" s="45" t="s">
        <v>193</v>
      </c>
      <c r="F151" s="16"/>
      <c r="G151" s="78">
        <v>15.2</v>
      </c>
      <c r="H151" s="78"/>
      <c r="I151" s="77"/>
      <c r="J151" s="41">
        <f>ROUNDUP($G151*(1-$K$9),1)</f>
        <v>11.4</v>
      </c>
      <c r="K151" s="31">
        <f>I151*J151</f>
        <v>0</v>
      </c>
      <c r="L151"/>
      <c r="M151" s="3"/>
      <c r="N151" s="3"/>
      <c r="O151" s="3"/>
      <c r="P151" s="6"/>
      <c r="Q151" s="3"/>
    </row>
    <row r="152" spans="1:17" s="5" customFormat="1" x14ac:dyDescent="0.25">
      <c r="A152" s="123">
        <v>0</v>
      </c>
      <c r="B152" s="53">
        <v>0</v>
      </c>
      <c r="C152" s="122">
        <v>0</v>
      </c>
      <c r="D152" s="121">
        <v>30</v>
      </c>
      <c r="E152" s="45" t="s">
        <v>194</v>
      </c>
      <c r="F152" s="16"/>
      <c r="G152" s="78">
        <v>39.5</v>
      </c>
      <c r="H152" s="78"/>
      <c r="I152" s="77"/>
      <c r="J152" s="41">
        <f>ROUNDUP($G152*(1-$K$9),1)</f>
        <v>29.700000000000003</v>
      </c>
      <c r="K152" s="31">
        <f>I152*J152</f>
        <v>0</v>
      </c>
      <c r="L152"/>
      <c r="M152" s="3"/>
      <c r="N152" s="3"/>
      <c r="O152" s="3"/>
      <c r="P152" s="6"/>
      <c r="Q152" s="3"/>
    </row>
    <row r="153" spans="1:17" s="5" customFormat="1" x14ac:dyDescent="0.25">
      <c r="A153" s="123">
        <v>0</v>
      </c>
      <c r="B153" s="130">
        <v>0</v>
      </c>
      <c r="C153" s="129">
        <v>0</v>
      </c>
      <c r="D153" s="121">
        <v>100</v>
      </c>
      <c r="E153" s="45" t="s">
        <v>195</v>
      </c>
      <c r="F153" s="16"/>
      <c r="G153" s="78">
        <v>99.5</v>
      </c>
      <c r="H153" s="78"/>
      <c r="I153" s="77"/>
      <c r="J153" s="41">
        <f>ROUNDUP($G153*(1-$K$9),1)</f>
        <v>74.699999999999989</v>
      </c>
      <c r="K153" s="31">
        <f>I153*J153</f>
        <v>0</v>
      </c>
      <c r="L153"/>
      <c r="M153" s="3"/>
      <c r="N153" s="3"/>
      <c r="O153" s="3"/>
      <c r="P153" s="6"/>
      <c r="Q153" s="3"/>
    </row>
    <row r="154" spans="1:17" s="5" customFormat="1" x14ac:dyDescent="0.25">
      <c r="A154" s="123">
        <v>0</v>
      </c>
      <c r="B154" s="115">
        <v>0</v>
      </c>
      <c r="C154" s="127">
        <v>0</v>
      </c>
      <c r="D154" s="126">
        <v>10</v>
      </c>
      <c r="E154" s="45" t="s">
        <v>196</v>
      </c>
      <c r="F154" s="16"/>
      <c r="G154" s="125">
        <v>0</v>
      </c>
      <c r="H154" s="125"/>
      <c r="I154" s="124"/>
      <c r="J154" s="41">
        <f>$J$137</f>
        <v>7</v>
      </c>
      <c r="K154" s="31">
        <f>I154*J154</f>
        <v>0</v>
      </c>
      <c r="L154"/>
      <c r="M154" s="3"/>
      <c r="N154" s="3" t="s">
        <v>5</v>
      </c>
      <c r="O154" s="3"/>
      <c r="P154" s="6"/>
      <c r="Q154" s="3"/>
    </row>
    <row r="155" spans="1:17" s="5" customFormat="1" ht="6" customHeight="1" x14ac:dyDescent="0.25">
      <c r="A155" s="94">
        <v>0</v>
      </c>
      <c r="B155" s="5">
        <v>0</v>
      </c>
      <c r="C155" s="97">
        <v>0</v>
      </c>
      <c r="D155" s="96">
        <v>0</v>
      </c>
      <c r="E155" s="45">
        <v>0</v>
      </c>
      <c r="F155" s="16"/>
      <c r="G155" s="78"/>
      <c r="H155" s="78"/>
      <c r="I155" s="77"/>
      <c r="J155" s="41"/>
      <c r="K155" s="119"/>
      <c r="L155"/>
      <c r="M155" s="3"/>
      <c r="N155" s="3"/>
      <c r="O155" s="3"/>
      <c r="P155" s="6"/>
      <c r="Q155" s="3"/>
    </row>
    <row r="156" spans="1:17" s="5" customFormat="1" x14ac:dyDescent="0.25">
      <c r="A156" s="123">
        <v>0</v>
      </c>
      <c r="B156" s="53" t="s">
        <v>197</v>
      </c>
      <c r="C156" s="122" t="s">
        <v>198</v>
      </c>
      <c r="D156" s="121">
        <v>10</v>
      </c>
      <c r="E156" s="45" t="s">
        <v>199</v>
      </c>
      <c r="F156" s="16"/>
      <c r="G156" s="78">
        <v>35</v>
      </c>
      <c r="H156" s="78"/>
      <c r="I156" s="77"/>
      <c r="J156" s="41">
        <f>ROUNDUP($G156*(1-$K$9),1)</f>
        <v>26.3</v>
      </c>
      <c r="K156" s="31">
        <f>I156*J156</f>
        <v>0</v>
      </c>
      <c r="L156"/>
      <c r="M156" s="3"/>
      <c r="N156" s="3"/>
      <c r="O156" s="3"/>
      <c r="P156" s="6"/>
      <c r="Q156" s="3"/>
    </row>
    <row r="157" spans="1:17" s="5" customFormat="1" x14ac:dyDescent="0.25">
      <c r="A157" s="123">
        <v>0</v>
      </c>
      <c r="B157" s="53">
        <v>0</v>
      </c>
      <c r="C157" s="122">
        <v>0</v>
      </c>
      <c r="D157" s="121">
        <v>30</v>
      </c>
      <c r="E157" s="45" t="s">
        <v>199</v>
      </c>
      <c r="F157" s="16"/>
      <c r="G157" s="78">
        <v>78.2</v>
      </c>
      <c r="H157" s="78"/>
      <c r="I157" s="77"/>
      <c r="J157" s="41">
        <f>ROUNDUP($G157*(1-$K$9),1)</f>
        <v>58.7</v>
      </c>
      <c r="K157" s="31">
        <f>I157*J157</f>
        <v>0</v>
      </c>
      <c r="L157"/>
      <c r="M157" s="3"/>
      <c r="N157" s="3"/>
      <c r="O157" s="3"/>
      <c r="P157" s="6"/>
      <c r="Q157" s="3"/>
    </row>
    <row r="158" spans="1:17" s="5" customFormat="1" x14ac:dyDescent="0.25">
      <c r="A158" s="123">
        <v>0</v>
      </c>
      <c r="B158" s="130">
        <v>0</v>
      </c>
      <c r="C158" s="132">
        <v>0</v>
      </c>
      <c r="D158" s="121">
        <v>100</v>
      </c>
      <c r="E158" s="45" t="s">
        <v>200</v>
      </c>
      <c r="F158" s="16"/>
      <c r="G158" s="78">
        <v>169.8</v>
      </c>
      <c r="H158" s="78"/>
      <c r="I158" s="77"/>
      <c r="J158" s="41">
        <f>ROUNDUP($G158*(1-$K$9),1)</f>
        <v>127.39999999999999</v>
      </c>
      <c r="K158" s="31">
        <f>I158*J158</f>
        <v>0</v>
      </c>
      <c r="L158"/>
      <c r="M158" s="3"/>
      <c r="N158" s="3"/>
      <c r="O158" s="3"/>
      <c r="P158" s="6"/>
      <c r="Q158" s="3"/>
    </row>
    <row r="159" spans="1:17" s="5" customFormat="1" x14ac:dyDescent="0.25">
      <c r="A159" s="123">
        <v>0</v>
      </c>
      <c r="B159" s="128">
        <v>0</v>
      </c>
      <c r="C159" s="131">
        <v>0</v>
      </c>
      <c r="D159" s="126">
        <v>10</v>
      </c>
      <c r="E159" s="45" t="s">
        <v>201</v>
      </c>
      <c r="F159" s="16"/>
      <c r="G159" s="125">
        <v>0</v>
      </c>
      <c r="H159" s="125"/>
      <c r="I159" s="124"/>
      <c r="J159" s="41">
        <v>15.5</v>
      </c>
      <c r="K159" s="31">
        <f>I159*J159</f>
        <v>0</v>
      </c>
      <c r="L159"/>
      <c r="M159" s="3"/>
      <c r="N159" s="3" t="s">
        <v>3</v>
      </c>
      <c r="O159" s="3"/>
      <c r="P159" s="6"/>
      <c r="Q159" s="3"/>
    </row>
    <row r="160" spans="1:17" s="5" customFormat="1" ht="6" customHeight="1" x14ac:dyDescent="0.25">
      <c r="A160" s="94">
        <v>0</v>
      </c>
      <c r="B160" s="5">
        <v>0</v>
      </c>
      <c r="C160" s="97">
        <v>0</v>
      </c>
      <c r="D160" s="96">
        <v>0</v>
      </c>
      <c r="E160" s="45">
        <v>0</v>
      </c>
      <c r="F160" s="16"/>
      <c r="G160" s="78"/>
      <c r="H160" s="78"/>
      <c r="I160" s="77"/>
      <c r="J160" s="41"/>
      <c r="K160" s="119"/>
      <c r="L160"/>
      <c r="M160" s="3"/>
      <c r="N160" s="3"/>
      <c r="O160" s="3"/>
      <c r="P160" s="6"/>
      <c r="Q160" s="3"/>
    </row>
    <row r="161" spans="1:17" s="5" customFormat="1" x14ac:dyDescent="0.25">
      <c r="A161" s="123">
        <v>0</v>
      </c>
      <c r="B161" s="53" t="s">
        <v>202</v>
      </c>
      <c r="C161" s="122" t="s">
        <v>203</v>
      </c>
      <c r="D161" s="121">
        <v>10</v>
      </c>
      <c r="E161" s="45" t="s">
        <v>204</v>
      </c>
      <c r="F161" s="16"/>
      <c r="G161" s="78">
        <v>17.5</v>
      </c>
      <c r="H161" s="78"/>
      <c r="I161" s="77"/>
      <c r="J161" s="41">
        <f>ROUNDUP($G161*(1-$K$9),1)</f>
        <v>13.2</v>
      </c>
      <c r="K161" s="31">
        <f>I161*J161</f>
        <v>0</v>
      </c>
      <c r="L161"/>
      <c r="M161" s="3"/>
      <c r="N161" s="3"/>
      <c r="O161" s="3"/>
      <c r="P161" s="6"/>
      <c r="Q161" s="3"/>
    </row>
    <row r="162" spans="1:17" s="5" customFormat="1" x14ac:dyDescent="0.25">
      <c r="A162" s="123">
        <v>0</v>
      </c>
      <c r="B162" s="53">
        <v>0</v>
      </c>
      <c r="C162" s="122">
        <v>0</v>
      </c>
      <c r="D162" s="121">
        <v>30</v>
      </c>
      <c r="E162" s="45" t="s">
        <v>204</v>
      </c>
      <c r="F162" s="16"/>
      <c r="G162" s="78">
        <v>26.9</v>
      </c>
      <c r="H162" s="78"/>
      <c r="I162" s="77"/>
      <c r="J162" s="41">
        <f>ROUNDUP($G162*(1-$K$9),1)</f>
        <v>20.200000000000003</v>
      </c>
      <c r="K162" s="31">
        <f>I162*J162</f>
        <v>0</v>
      </c>
      <c r="L162"/>
      <c r="M162" s="3"/>
      <c r="N162" s="3"/>
      <c r="O162" s="3"/>
      <c r="P162" s="6"/>
      <c r="Q162" s="3"/>
    </row>
    <row r="163" spans="1:17" s="5" customFormat="1" x14ac:dyDescent="0.25">
      <c r="A163" s="123">
        <v>0</v>
      </c>
      <c r="B163" s="130">
        <v>0</v>
      </c>
      <c r="C163" s="129">
        <v>0</v>
      </c>
      <c r="D163" s="121">
        <v>100</v>
      </c>
      <c r="E163" s="45" t="s">
        <v>205</v>
      </c>
      <c r="F163" s="16"/>
      <c r="G163" s="78">
        <v>68.3</v>
      </c>
      <c r="H163" s="78"/>
      <c r="I163" s="77"/>
      <c r="J163" s="41">
        <f>ROUNDUP($G163*(1-$K$9),1)</f>
        <v>51.300000000000004</v>
      </c>
      <c r="K163" s="31">
        <f>I163*J163</f>
        <v>0</v>
      </c>
      <c r="L163"/>
      <c r="M163" s="3"/>
      <c r="N163" s="3"/>
      <c r="O163" s="3"/>
      <c r="P163" s="6"/>
      <c r="Q163" s="3"/>
    </row>
    <row r="164" spans="1:17" s="5" customFormat="1" x14ac:dyDescent="0.25">
      <c r="A164" s="123">
        <v>0</v>
      </c>
      <c r="B164" s="128">
        <v>0</v>
      </c>
      <c r="C164" s="127">
        <v>0</v>
      </c>
      <c r="D164" s="126">
        <v>10</v>
      </c>
      <c r="E164" s="45" t="s">
        <v>206</v>
      </c>
      <c r="F164" s="16"/>
      <c r="G164" s="125">
        <f>'[1]LISTE PRIX 2024'!G165</f>
        <v>0</v>
      </c>
      <c r="H164" s="125"/>
      <c r="I164" s="124"/>
      <c r="J164" s="41">
        <f>$J$137</f>
        <v>7</v>
      </c>
      <c r="K164" s="31">
        <f>I164*J164</f>
        <v>0</v>
      </c>
      <c r="L164"/>
      <c r="M164" s="3"/>
      <c r="N164" s="3" t="s">
        <v>5</v>
      </c>
      <c r="O164" s="3"/>
      <c r="P164" s="6"/>
      <c r="Q164" s="3"/>
    </row>
    <row r="165" spans="1:17" s="5" customFormat="1" ht="6" customHeight="1" x14ac:dyDescent="0.25">
      <c r="A165" s="94">
        <v>0</v>
      </c>
      <c r="B165" s="5">
        <v>0</v>
      </c>
      <c r="C165" s="99">
        <v>0</v>
      </c>
      <c r="D165" s="96">
        <v>0</v>
      </c>
      <c r="E165" s="45">
        <v>0</v>
      </c>
      <c r="F165" s="16"/>
      <c r="G165" s="78"/>
      <c r="H165" s="78"/>
      <c r="I165" s="77"/>
      <c r="J165" s="41"/>
      <c r="K165" s="119"/>
      <c r="L165"/>
      <c r="M165" s="3"/>
      <c r="N165" s="3"/>
      <c r="O165" s="3"/>
      <c r="P165" s="6"/>
      <c r="Q165" s="3"/>
    </row>
    <row r="166" spans="1:17" s="6" customFormat="1" x14ac:dyDescent="0.25">
      <c r="A166" s="123">
        <v>0</v>
      </c>
      <c r="B166" s="102" t="s">
        <v>144</v>
      </c>
      <c r="C166" s="122" t="s">
        <v>145</v>
      </c>
      <c r="D166" s="121"/>
      <c r="E166" s="101">
        <v>0</v>
      </c>
      <c r="F166" s="16"/>
      <c r="G166" s="293" t="s">
        <v>305</v>
      </c>
      <c r="H166" s="293"/>
      <c r="I166" s="293"/>
      <c r="J166" s="293"/>
      <c r="K166" s="294"/>
      <c r="L166"/>
      <c r="M166" s="3"/>
      <c r="N166" s="3"/>
      <c r="O166" s="3"/>
      <c r="Q166" s="3"/>
    </row>
    <row r="167" spans="1:17" s="6" customFormat="1" x14ac:dyDescent="0.25">
      <c r="A167" s="123">
        <v>0</v>
      </c>
      <c r="B167" s="102" t="s">
        <v>147</v>
      </c>
      <c r="C167" s="122" t="s">
        <v>148</v>
      </c>
      <c r="D167" s="121"/>
      <c r="E167" s="101">
        <v>0</v>
      </c>
      <c r="F167" s="16"/>
      <c r="G167" s="295"/>
      <c r="H167" s="295"/>
      <c r="I167" s="295"/>
      <c r="J167" s="295"/>
      <c r="K167" s="296"/>
      <c r="L167"/>
      <c r="M167" s="3"/>
      <c r="N167" s="3"/>
      <c r="O167" s="3"/>
      <c r="Q167" s="3"/>
    </row>
    <row r="168" spans="1:17" s="5" customFormat="1" ht="6" customHeight="1" x14ac:dyDescent="0.25">
      <c r="A168" s="116"/>
      <c r="B168" s="117"/>
      <c r="C168" s="114"/>
      <c r="D168" s="113"/>
      <c r="E168" s="36"/>
      <c r="F168" s="16"/>
      <c r="G168" s="72"/>
      <c r="H168" s="72"/>
      <c r="I168" s="71"/>
      <c r="J168" s="41"/>
      <c r="K168" s="119"/>
      <c r="L168"/>
      <c r="M168" s="3"/>
      <c r="N168" s="3"/>
      <c r="O168" s="3"/>
      <c r="P168" s="6"/>
      <c r="Q168" s="3"/>
    </row>
    <row r="169" spans="1:17" s="5" customFormat="1" x14ac:dyDescent="0.25">
      <c r="A169" s="120" t="s">
        <v>207</v>
      </c>
      <c r="B169" s="117">
        <v>0</v>
      </c>
      <c r="C169" s="114">
        <v>0</v>
      </c>
      <c r="D169" s="113">
        <v>0</v>
      </c>
      <c r="E169" s="45">
        <v>0</v>
      </c>
      <c r="F169" s="16"/>
      <c r="G169" s="78"/>
      <c r="H169" s="78"/>
      <c r="I169" s="77"/>
      <c r="J169" s="41"/>
      <c r="K169" s="119"/>
      <c r="L169"/>
      <c r="M169" s="3"/>
      <c r="N169" s="3"/>
      <c r="O169" s="3"/>
      <c r="P169" s="6"/>
      <c r="Q169" s="3"/>
    </row>
    <row r="170" spans="1:17" s="5" customFormat="1" x14ac:dyDescent="0.25">
      <c r="A170" s="118">
        <v>0</v>
      </c>
      <c r="B170" s="117" t="s">
        <v>208</v>
      </c>
      <c r="C170" s="114">
        <v>0</v>
      </c>
      <c r="D170" s="113">
        <v>0</v>
      </c>
      <c r="E170" s="45" t="s">
        <v>209</v>
      </c>
      <c r="F170" s="16"/>
      <c r="G170" s="78">
        <v>26.9</v>
      </c>
      <c r="H170" s="78"/>
      <c r="I170" s="77"/>
      <c r="J170" s="41">
        <f>ROUNDUP($G170*(1-$K$9),1)</f>
        <v>20.200000000000003</v>
      </c>
      <c r="K170" s="31">
        <f>I170*J170</f>
        <v>0</v>
      </c>
      <c r="L170"/>
      <c r="M170" s="3"/>
      <c r="N170" s="3"/>
      <c r="O170" s="3"/>
      <c r="P170" s="6"/>
      <c r="Q170" s="3"/>
    </row>
    <row r="171" spans="1:17" s="5" customFormat="1" x14ac:dyDescent="0.25">
      <c r="A171" s="116">
        <v>0</v>
      </c>
      <c r="B171" s="117" t="s">
        <v>210</v>
      </c>
      <c r="C171" s="114">
        <v>0</v>
      </c>
      <c r="D171" s="113">
        <v>0</v>
      </c>
      <c r="E171" s="36" t="s">
        <v>211</v>
      </c>
      <c r="F171" s="16"/>
      <c r="G171" s="78">
        <v>39</v>
      </c>
      <c r="H171" s="78"/>
      <c r="I171" s="77"/>
      <c r="J171" s="41">
        <f>ROUNDUP($G171*(1-$K$9),1)</f>
        <v>29.3</v>
      </c>
      <c r="K171" s="31">
        <f>I171*J171</f>
        <v>0</v>
      </c>
      <c r="L171"/>
      <c r="M171" s="3"/>
      <c r="N171" s="3"/>
      <c r="O171" s="3"/>
      <c r="P171" s="6"/>
      <c r="Q171" s="3"/>
    </row>
    <row r="172" spans="1:17" s="5" customFormat="1" x14ac:dyDescent="0.25">
      <c r="A172" s="116">
        <v>0</v>
      </c>
      <c r="B172" s="115" t="s">
        <v>212</v>
      </c>
      <c r="C172" s="114">
        <v>0</v>
      </c>
      <c r="D172" s="113">
        <v>0</v>
      </c>
      <c r="E172" s="45" t="s">
        <v>213</v>
      </c>
      <c r="F172" s="16"/>
      <c r="G172" s="78">
        <v>35.9</v>
      </c>
      <c r="H172" s="78"/>
      <c r="I172" s="77"/>
      <c r="J172" s="41">
        <f>ROUNDUP($G172*(1-$K$9),1)</f>
        <v>27</v>
      </c>
      <c r="K172" s="31">
        <f>I172*J172</f>
        <v>0</v>
      </c>
      <c r="L172"/>
      <c r="M172" s="3"/>
      <c r="N172" s="3"/>
      <c r="O172" s="3"/>
      <c r="P172" s="6"/>
      <c r="Q172" s="3"/>
    </row>
    <row r="173" spans="1:17" s="112" customFormat="1" ht="6" customHeight="1" thickBot="1" x14ac:dyDescent="0.3">
      <c r="A173" s="30">
        <v>0</v>
      </c>
      <c r="B173" s="29">
        <v>0</v>
      </c>
      <c r="C173" s="28">
        <v>0</v>
      </c>
      <c r="D173" s="27">
        <v>0</v>
      </c>
      <c r="E173" s="26">
        <v>0</v>
      </c>
      <c r="F173" s="16"/>
      <c r="G173" s="25"/>
      <c r="H173" s="25"/>
      <c r="I173" s="24"/>
      <c r="J173" s="23"/>
      <c r="K173" s="22"/>
      <c r="L173"/>
      <c r="M173" s="195"/>
      <c r="N173" s="195"/>
      <c r="O173" s="195"/>
      <c r="P173" s="287"/>
      <c r="Q173" s="195"/>
    </row>
    <row r="174" spans="1:17" s="5" customFormat="1" ht="6" customHeight="1" x14ac:dyDescent="0.25">
      <c r="A174" s="70">
        <v>0</v>
      </c>
      <c r="B174" s="69">
        <v>0</v>
      </c>
      <c r="C174" s="111">
        <v>0</v>
      </c>
      <c r="D174" s="110">
        <v>0</v>
      </c>
      <c r="E174" s="66">
        <v>0</v>
      </c>
      <c r="F174" s="16"/>
      <c r="G174" s="109"/>
      <c r="H174" s="109"/>
      <c r="I174" s="108"/>
      <c r="J174" s="107"/>
      <c r="K174" s="106"/>
      <c r="L174"/>
      <c r="M174" s="3"/>
      <c r="N174" s="3"/>
      <c r="O174" s="3"/>
      <c r="P174" s="6"/>
      <c r="Q174" s="3"/>
    </row>
    <row r="175" spans="1:17" s="5" customFormat="1" ht="15.95" customHeight="1" x14ac:dyDescent="0.25">
      <c r="A175" s="85" t="s">
        <v>214</v>
      </c>
      <c r="B175" s="84">
        <v>0</v>
      </c>
      <c r="C175" s="83">
        <v>0</v>
      </c>
      <c r="D175" s="82">
        <v>0</v>
      </c>
      <c r="E175" s="81">
        <v>0</v>
      </c>
      <c r="F175" s="16"/>
      <c r="G175" s="35"/>
      <c r="H175" s="35"/>
      <c r="I175" s="60"/>
      <c r="J175" s="59"/>
      <c r="K175" s="58"/>
      <c r="L175"/>
      <c r="M175" s="3"/>
      <c r="N175" s="3"/>
      <c r="O175" s="3"/>
      <c r="P175" s="6"/>
      <c r="Q175" s="3"/>
    </row>
    <row r="176" spans="1:17" s="5" customFormat="1" x14ac:dyDescent="0.25">
      <c r="A176" s="94">
        <v>0</v>
      </c>
      <c r="B176" s="53" t="s">
        <v>215</v>
      </c>
      <c r="C176" s="97">
        <v>0</v>
      </c>
      <c r="D176" s="96">
        <v>0</v>
      </c>
      <c r="E176" s="45" t="s">
        <v>216</v>
      </c>
      <c r="F176" s="16"/>
      <c r="G176" s="78">
        <v>25</v>
      </c>
      <c r="H176" s="78"/>
      <c r="I176" s="77"/>
      <c r="J176" s="285">
        <f>IF($K$9=$P$6,(ROUNDUP($G176*(1-$K$9),1)),16.5)</f>
        <v>18.8</v>
      </c>
      <c r="K176" s="31">
        <f>I176*J176</f>
        <v>0</v>
      </c>
      <c r="L176"/>
      <c r="M176" s="3"/>
      <c r="N176" s="3"/>
      <c r="O176" s="3"/>
      <c r="P176" s="6"/>
      <c r="Q176" s="3"/>
    </row>
    <row r="177" spans="1:17" s="5" customFormat="1" x14ac:dyDescent="0.25">
      <c r="A177" s="94">
        <v>0</v>
      </c>
      <c r="B177" s="53" t="s">
        <v>217</v>
      </c>
      <c r="C177" s="97">
        <v>0</v>
      </c>
      <c r="D177" s="96">
        <v>0</v>
      </c>
      <c r="E177" s="45" t="s">
        <v>218</v>
      </c>
      <c r="F177" s="16"/>
      <c r="G177" s="78">
        <v>25</v>
      </c>
      <c r="H177" s="78"/>
      <c r="I177" s="77"/>
      <c r="J177" s="285">
        <f>IF($K$9=$P$6,(ROUNDUP($G177*(1-$K$9),1)),16.5)</f>
        <v>18.8</v>
      </c>
      <c r="K177" s="31">
        <f>I177*J177</f>
        <v>0</v>
      </c>
      <c r="L177"/>
      <c r="M177" s="3"/>
      <c r="N177" s="3"/>
      <c r="O177" s="3"/>
      <c r="P177" s="6"/>
      <c r="Q177" s="3"/>
    </row>
    <row r="178" spans="1:17" s="5" customFormat="1" x14ac:dyDescent="0.25">
      <c r="A178" s="94">
        <v>0</v>
      </c>
      <c r="B178" s="102" t="s">
        <v>219</v>
      </c>
      <c r="C178" s="97">
        <v>0</v>
      </c>
      <c r="D178" s="96">
        <v>0</v>
      </c>
      <c r="E178" s="45" t="s">
        <v>220</v>
      </c>
      <c r="F178" s="16"/>
      <c r="G178" s="78">
        <v>25</v>
      </c>
      <c r="H178" s="78"/>
      <c r="I178" s="77"/>
      <c r="J178" s="285">
        <f>IF($K$9=$P$6,(ROUNDUP($G178*(1-$K$9),1)),16.5)</f>
        <v>18.8</v>
      </c>
      <c r="K178" s="31">
        <f>I178*J178</f>
        <v>0</v>
      </c>
      <c r="L178"/>
      <c r="M178" s="3"/>
      <c r="N178" s="3"/>
      <c r="O178" s="3"/>
      <c r="P178" s="6"/>
      <c r="Q178" s="3"/>
    </row>
    <row r="179" spans="1:17" s="5" customFormat="1" x14ac:dyDescent="0.25">
      <c r="A179" s="105">
        <v>0</v>
      </c>
      <c r="B179" s="53" t="s">
        <v>221</v>
      </c>
      <c r="C179" s="104">
        <v>0</v>
      </c>
      <c r="D179" s="103">
        <v>0</v>
      </c>
      <c r="E179" s="45" t="s">
        <v>222</v>
      </c>
      <c r="F179" s="16"/>
      <c r="G179" s="78">
        <v>20</v>
      </c>
      <c r="H179" s="78"/>
      <c r="I179" s="77"/>
      <c r="J179" s="285">
        <f>IF($K$9=$P$6,(ROUNDUP($G179*(1-$K$9),1)),13)</f>
        <v>15</v>
      </c>
      <c r="K179" s="31">
        <f>I179*J179</f>
        <v>0</v>
      </c>
      <c r="L179"/>
      <c r="M179" s="3"/>
      <c r="N179" s="3"/>
      <c r="O179" s="3"/>
      <c r="P179" s="6"/>
      <c r="Q179" s="3"/>
    </row>
    <row r="180" spans="1:17" s="5" customFormat="1" x14ac:dyDescent="0.25">
      <c r="A180" s="94">
        <v>0</v>
      </c>
      <c r="B180" s="53" t="s">
        <v>223</v>
      </c>
      <c r="C180" s="97" t="s">
        <v>224</v>
      </c>
      <c r="D180" s="96">
        <v>0</v>
      </c>
      <c r="E180" s="45" t="s">
        <v>225</v>
      </c>
      <c r="F180" s="16"/>
      <c r="G180" s="78">
        <v>0</v>
      </c>
      <c r="H180" s="78"/>
      <c r="I180" s="77"/>
      <c r="J180" s="285"/>
      <c r="K180" s="31"/>
      <c r="L180"/>
      <c r="M180" s="3"/>
      <c r="N180" s="3"/>
      <c r="O180" s="3"/>
      <c r="P180" s="6"/>
      <c r="Q180" s="3"/>
    </row>
    <row r="181" spans="1:17" s="5" customFormat="1" x14ac:dyDescent="0.25">
      <c r="A181" s="94">
        <v>0</v>
      </c>
      <c r="B181" s="53" t="s">
        <v>226</v>
      </c>
      <c r="C181" s="97">
        <v>0</v>
      </c>
      <c r="D181" s="96">
        <v>0</v>
      </c>
      <c r="E181" s="45" t="s">
        <v>227</v>
      </c>
      <c r="F181" s="16"/>
      <c r="G181" s="78">
        <v>20</v>
      </c>
      <c r="H181" s="78"/>
      <c r="I181" s="77"/>
      <c r="J181" s="285">
        <f>IF($K$9=$P$6,(ROUNDUP($G181*(1-$K$9),1)),13)</f>
        <v>15</v>
      </c>
      <c r="K181" s="31">
        <f t="shared" ref="K181:K186" si="8">I181*J181</f>
        <v>0</v>
      </c>
      <c r="L181"/>
      <c r="M181" s="3"/>
      <c r="N181" s="3"/>
      <c r="O181" s="3"/>
      <c r="P181" s="6"/>
      <c r="Q181" s="3"/>
    </row>
    <row r="182" spans="1:17" s="5" customFormat="1" x14ac:dyDescent="0.25">
      <c r="A182" s="94">
        <v>0</v>
      </c>
      <c r="B182" s="53" t="s">
        <v>228</v>
      </c>
      <c r="C182" s="97">
        <v>0</v>
      </c>
      <c r="D182" s="96">
        <v>0</v>
      </c>
      <c r="E182" s="45" t="s">
        <v>229</v>
      </c>
      <c r="F182" s="16"/>
      <c r="G182" s="78">
        <v>22</v>
      </c>
      <c r="H182" s="78"/>
      <c r="I182" s="77"/>
      <c r="J182" s="285">
        <f>IF($K$9=$P$6,(ROUNDUP($G182*(1-$K$9),1)),15)</f>
        <v>16.5</v>
      </c>
      <c r="K182" s="31">
        <f t="shared" si="8"/>
        <v>0</v>
      </c>
      <c r="L182"/>
      <c r="M182" s="3"/>
      <c r="N182" s="3"/>
      <c r="O182" s="3"/>
      <c r="P182" s="6"/>
      <c r="Q182" s="3"/>
    </row>
    <row r="183" spans="1:17" s="5" customFormat="1" x14ac:dyDescent="0.25">
      <c r="A183" s="94">
        <v>0</v>
      </c>
      <c r="B183" s="102" t="s">
        <v>230</v>
      </c>
      <c r="C183" s="97">
        <v>0</v>
      </c>
      <c r="D183" s="96">
        <v>0</v>
      </c>
      <c r="E183" s="45" t="s">
        <v>231</v>
      </c>
      <c r="F183" s="16"/>
      <c r="G183" s="78">
        <v>14</v>
      </c>
      <c r="H183" s="78"/>
      <c r="I183" s="77"/>
      <c r="J183" s="285">
        <f>IF($K$9=$P$6,(ROUNDUP($G183*(1-$K$9),1)),9.3)</f>
        <v>10.5</v>
      </c>
      <c r="K183" s="31">
        <f t="shared" si="8"/>
        <v>0</v>
      </c>
      <c r="L183"/>
      <c r="M183" s="3"/>
      <c r="N183" s="3"/>
      <c r="O183" s="3"/>
      <c r="P183" s="6"/>
      <c r="Q183" s="3"/>
    </row>
    <row r="184" spans="1:17" s="5" customFormat="1" x14ac:dyDescent="0.25">
      <c r="A184" s="94">
        <v>0</v>
      </c>
      <c r="B184" s="53" t="s">
        <v>232</v>
      </c>
      <c r="C184" s="57" t="s">
        <v>233</v>
      </c>
      <c r="D184" s="96">
        <v>0</v>
      </c>
      <c r="E184" s="45" t="s">
        <v>234</v>
      </c>
      <c r="F184" s="16"/>
      <c r="G184" s="78">
        <v>4</v>
      </c>
      <c r="H184" s="78"/>
      <c r="I184" s="77"/>
      <c r="J184" s="285">
        <f>IF($K$9=$P$6,(ROUNDUP($G184*(1-$K$9),1)),2.6)</f>
        <v>3</v>
      </c>
      <c r="K184" s="31">
        <f t="shared" si="8"/>
        <v>0</v>
      </c>
      <c r="L184"/>
      <c r="M184" s="3"/>
      <c r="N184" s="3"/>
      <c r="O184" s="3"/>
      <c r="P184" s="6"/>
      <c r="Q184" s="3"/>
    </row>
    <row r="185" spans="1:17" s="5" customFormat="1" x14ac:dyDescent="0.25">
      <c r="A185" s="94">
        <v>0</v>
      </c>
      <c r="B185" s="53" t="s">
        <v>235</v>
      </c>
      <c r="C185" s="97">
        <v>0</v>
      </c>
      <c r="D185" s="96">
        <v>0</v>
      </c>
      <c r="E185" s="101" t="s">
        <v>236</v>
      </c>
      <c r="F185" s="16"/>
      <c r="G185" s="78">
        <v>10</v>
      </c>
      <c r="H185" s="78"/>
      <c r="I185" s="77"/>
      <c r="J185" s="285">
        <f>IF($K$9=$P$6,(ROUNDUP($G185*(1-$K$9),1)),6.5)</f>
        <v>7.5</v>
      </c>
      <c r="K185" s="31">
        <f t="shared" si="8"/>
        <v>0</v>
      </c>
      <c r="L185"/>
      <c r="M185" s="3"/>
      <c r="N185" s="3"/>
      <c r="O185" s="3"/>
      <c r="P185" s="6"/>
      <c r="Q185" s="3"/>
    </row>
    <row r="186" spans="1:17" s="5" customFormat="1" x14ac:dyDescent="0.25">
      <c r="A186" s="91">
        <v>0</v>
      </c>
      <c r="B186" s="75" t="s">
        <v>237</v>
      </c>
      <c r="C186" s="90">
        <v>0</v>
      </c>
      <c r="D186" s="89">
        <v>0</v>
      </c>
      <c r="E186" s="100" t="s">
        <v>238</v>
      </c>
      <c r="F186" s="16"/>
      <c r="G186" s="78">
        <v>30</v>
      </c>
      <c r="H186" s="78"/>
      <c r="I186" s="77"/>
      <c r="J186" s="285">
        <f>IF($K$9=$P$6,(ROUNDUP($G186*(1-$K$9),1)),19.5)</f>
        <v>22.5</v>
      </c>
      <c r="K186" s="31">
        <f t="shared" si="8"/>
        <v>0</v>
      </c>
      <c r="L186"/>
      <c r="M186" s="3"/>
      <c r="N186" s="3"/>
      <c r="O186" s="3"/>
      <c r="P186" s="6"/>
      <c r="Q186" s="3"/>
    </row>
    <row r="187" spans="1:17" s="5" customFormat="1" ht="6" customHeight="1" thickBot="1" x14ac:dyDescent="0.3">
      <c r="A187" s="30">
        <v>0</v>
      </c>
      <c r="B187" s="29">
        <v>0</v>
      </c>
      <c r="C187" s="28">
        <v>0</v>
      </c>
      <c r="D187" s="27">
        <v>0</v>
      </c>
      <c r="E187" s="26">
        <v>0</v>
      </c>
      <c r="F187" s="16"/>
      <c r="G187" s="25"/>
      <c r="H187" s="25"/>
      <c r="I187" s="24"/>
      <c r="J187" s="23"/>
      <c r="K187" s="22"/>
      <c r="L187"/>
      <c r="M187" s="3"/>
      <c r="N187" s="3"/>
      <c r="O187" s="3"/>
      <c r="P187" s="6"/>
      <c r="Q187" s="3"/>
    </row>
    <row r="188" spans="1:17" s="5" customFormat="1" ht="6" customHeight="1" x14ac:dyDescent="0.25">
      <c r="A188" s="70">
        <v>0</v>
      </c>
      <c r="B188" s="69">
        <v>0</v>
      </c>
      <c r="C188" s="68">
        <v>0</v>
      </c>
      <c r="D188" s="67">
        <v>0</v>
      </c>
      <c r="E188" s="66">
        <v>0</v>
      </c>
      <c r="F188" s="16"/>
      <c r="G188" s="65"/>
      <c r="H188" s="65"/>
      <c r="I188" s="64"/>
      <c r="J188" s="63"/>
      <c r="K188" s="62"/>
      <c r="L188"/>
      <c r="M188" s="3"/>
      <c r="N188" s="3"/>
      <c r="O188" s="3"/>
      <c r="P188" s="6"/>
      <c r="Q188" s="3"/>
    </row>
    <row r="189" spans="1:17" s="5" customFormat="1" ht="15.95" customHeight="1" x14ac:dyDescent="0.25">
      <c r="A189" s="85" t="s">
        <v>239</v>
      </c>
      <c r="B189" s="84">
        <v>0</v>
      </c>
      <c r="C189" s="83">
        <v>0</v>
      </c>
      <c r="D189" s="82">
        <v>0</v>
      </c>
      <c r="E189" s="81">
        <v>0</v>
      </c>
      <c r="F189" s="16"/>
      <c r="G189" s="35"/>
      <c r="H189" s="35"/>
      <c r="I189" s="60"/>
      <c r="J189" s="59"/>
      <c r="K189" s="58"/>
      <c r="L189"/>
      <c r="M189" s="3"/>
      <c r="N189" s="3"/>
      <c r="O189" s="3"/>
      <c r="P189" s="6"/>
      <c r="Q189" s="3"/>
    </row>
    <row r="190" spans="1:17" s="5" customFormat="1" x14ac:dyDescent="0.25">
      <c r="A190" s="94">
        <v>0</v>
      </c>
      <c r="B190" s="53" t="s">
        <v>240</v>
      </c>
      <c r="C190" s="97" t="s">
        <v>241</v>
      </c>
      <c r="D190" s="96">
        <v>0</v>
      </c>
      <c r="E190" s="45" t="s">
        <v>242</v>
      </c>
      <c r="F190" s="16"/>
      <c r="G190" s="78">
        <v>12</v>
      </c>
      <c r="H190" s="78"/>
      <c r="I190" s="77"/>
      <c r="J190" s="41">
        <f>ROUNDUP($G190*(1-$K$9),1)</f>
        <v>9</v>
      </c>
      <c r="K190" s="31">
        <f t="shared" ref="K190:K218" si="9">I190*J190</f>
        <v>0</v>
      </c>
      <c r="L190"/>
      <c r="M190" s="3"/>
      <c r="N190" s="3"/>
      <c r="O190" s="3"/>
      <c r="P190" s="6"/>
      <c r="Q190" s="3"/>
    </row>
    <row r="191" spans="1:17" s="5" customFormat="1" x14ac:dyDescent="0.25">
      <c r="A191" s="94">
        <v>0</v>
      </c>
      <c r="B191" s="53">
        <v>0</v>
      </c>
      <c r="C191" s="93">
        <v>0</v>
      </c>
      <c r="D191" s="92" t="s">
        <v>243</v>
      </c>
      <c r="E191" s="45" t="s">
        <v>244</v>
      </c>
      <c r="F191" s="16"/>
      <c r="G191" s="78"/>
      <c r="H191" s="78"/>
      <c r="I191" s="77"/>
      <c r="J191" s="41">
        <v>5</v>
      </c>
      <c r="K191" s="31">
        <f t="shared" si="9"/>
        <v>0</v>
      </c>
      <c r="L191"/>
      <c r="M191" s="3"/>
      <c r="N191" s="3" t="s">
        <v>6</v>
      </c>
      <c r="O191" s="3"/>
      <c r="P191" s="6"/>
      <c r="Q191" s="3"/>
    </row>
    <row r="192" spans="1:17" s="5" customFormat="1" x14ac:dyDescent="0.25">
      <c r="A192" s="94">
        <v>0</v>
      </c>
      <c r="B192" s="53" t="s">
        <v>240</v>
      </c>
      <c r="C192" s="95" t="s">
        <v>245</v>
      </c>
      <c r="D192" s="96">
        <v>0</v>
      </c>
      <c r="E192" s="45" t="s">
        <v>246</v>
      </c>
      <c r="F192" s="16"/>
      <c r="G192" s="78">
        <v>12</v>
      </c>
      <c r="H192" s="78"/>
      <c r="I192" s="77"/>
      <c r="J192" s="41">
        <f>$J$190</f>
        <v>9</v>
      </c>
      <c r="K192" s="31">
        <f t="shared" si="9"/>
        <v>0</v>
      </c>
      <c r="L192"/>
      <c r="M192" s="3"/>
      <c r="N192" s="3" t="s">
        <v>5</v>
      </c>
      <c r="O192" s="3"/>
      <c r="P192" s="6"/>
      <c r="Q192" s="3"/>
    </row>
    <row r="193" spans="1:17" s="5" customFormat="1" x14ac:dyDescent="0.25">
      <c r="A193" s="94">
        <v>0</v>
      </c>
      <c r="B193" s="53">
        <v>0</v>
      </c>
      <c r="C193" s="93">
        <v>0</v>
      </c>
      <c r="D193" s="92" t="s">
        <v>243</v>
      </c>
      <c r="E193" s="45" t="s">
        <v>247</v>
      </c>
      <c r="F193" s="16"/>
      <c r="G193" s="78"/>
      <c r="H193" s="78"/>
      <c r="I193" s="77"/>
      <c r="J193" s="41">
        <f>$J$191</f>
        <v>5</v>
      </c>
      <c r="K193" s="31">
        <f t="shared" si="9"/>
        <v>0</v>
      </c>
      <c r="L193"/>
      <c r="M193" s="3"/>
      <c r="N193" s="3" t="s">
        <v>5</v>
      </c>
      <c r="O193" s="3"/>
      <c r="P193" s="6"/>
      <c r="Q193" s="3"/>
    </row>
    <row r="194" spans="1:17" s="5" customFormat="1" x14ac:dyDescent="0.25">
      <c r="A194" s="94"/>
      <c r="B194" s="53" t="s">
        <v>248</v>
      </c>
      <c r="C194" s="99" t="s">
        <v>241</v>
      </c>
      <c r="D194" s="96">
        <v>0</v>
      </c>
      <c r="E194" s="45" t="s">
        <v>249</v>
      </c>
      <c r="F194" s="16"/>
      <c r="G194" s="78">
        <v>12</v>
      </c>
      <c r="H194" s="78"/>
      <c r="I194" s="77"/>
      <c r="J194" s="41">
        <f>$J$190</f>
        <v>9</v>
      </c>
      <c r="K194" s="31">
        <f t="shared" si="9"/>
        <v>0</v>
      </c>
      <c r="L194"/>
      <c r="M194" s="3"/>
      <c r="N194" s="3" t="s">
        <v>5</v>
      </c>
      <c r="O194" s="3"/>
      <c r="P194" s="6"/>
      <c r="Q194" s="3"/>
    </row>
    <row r="195" spans="1:17" s="5" customFormat="1" x14ac:dyDescent="0.25">
      <c r="A195" s="94"/>
      <c r="B195" s="53">
        <v>0</v>
      </c>
      <c r="C195" s="95">
        <v>0</v>
      </c>
      <c r="D195" s="92" t="s">
        <v>243</v>
      </c>
      <c r="E195" s="45" t="s">
        <v>250</v>
      </c>
      <c r="F195" s="16"/>
      <c r="G195" s="78"/>
      <c r="H195" s="78"/>
      <c r="I195" s="77"/>
      <c r="J195" s="41">
        <f>$J$191</f>
        <v>5</v>
      </c>
      <c r="K195" s="31">
        <f t="shared" si="9"/>
        <v>0</v>
      </c>
      <c r="L195"/>
      <c r="M195" s="3"/>
      <c r="N195" s="3" t="s">
        <v>5</v>
      </c>
      <c r="O195" s="3"/>
      <c r="P195" s="6"/>
      <c r="Q195" s="3"/>
    </row>
    <row r="196" spans="1:17" s="5" customFormat="1" x14ac:dyDescent="0.25">
      <c r="A196" s="94">
        <v>0</v>
      </c>
      <c r="B196" s="53" t="s">
        <v>251</v>
      </c>
      <c r="C196" s="95" t="s">
        <v>245</v>
      </c>
      <c r="D196" s="96">
        <v>0</v>
      </c>
      <c r="E196" s="45" t="s">
        <v>252</v>
      </c>
      <c r="F196" s="16"/>
      <c r="G196" s="78">
        <v>12</v>
      </c>
      <c r="H196" s="78"/>
      <c r="I196" s="77"/>
      <c r="J196" s="41">
        <f>$J$190</f>
        <v>9</v>
      </c>
      <c r="K196" s="31">
        <f t="shared" si="9"/>
        <v>0</v>
      </c>
      <c r="L196"/>
      <c r="M196" s="3"/>
      <c r="N196" s="3" t="s">
        <v>5</v>
      </c>
      <c r="O196" s="3"/>
      <c r="P196" s="6"/>
      <c r="Q196" s="3"/>
    </row>
    <row r="197" spans="1:17" s="5" customFormat="1" x14ac:dyDescent="0.25">
      <c r="A197" s="94">
        <v>0</v>
      </c>
      <c r="B197" s="98">
        <v>0</v>
      </c>
      <c r="C197" s="93">
        <v>0</v>
      </c>
      <c r="D197" s="92" t="s">
        <v>243</v>
      </c>
      <c r="E197" s="45" t="s">
        <v>253</v>
      </c>
      <c r="F197" s="16"/>
      <c r="G197" s="78"/>
      <c r="H197" s="78"/>
      <c r="I197" s="77"/>
      <c r="J197" s="41">
        <f>$J$191</f>
        <v>5</v>
      </c>
      <c r="K197" s="31">
        <f t="shared" si="9"/>
        <v>0</v>
      </c>
      <c r="L197"/>
      <c r="M197" s="3"/>
      <c r="N197" s="3" t="s">
        <v>5</v>
      </c>
      <c r="O197" s="3"/>
      <c r="P197" s="6"/>
      <c r="Q197" s="3"/>
    </row>
    <row r="198" spans="1:17" s="5" customFormat="1" x14ac:dyDescent="0.25">
      <c r="A198" s="94">
        <v>0</v>
      </c>
      <c r="B198" s="53" t="s">
        <v>254</v>
      </c>
      <c r="C198" s="97" t="s">
        <v>241</v>
      </c>
      <c r="D198" s="96">
        <v>0</v>
      </c>
      <c r="E198" s="45" t="s">
        <v>255</v>
      </c>
      <c r="F198" s="16"/>
      <c r="G198" s="78">
        <v>12</v>
      </c>
      <c r="H198" s="78"/>
      <c r="I198" s="77"/>
      <c r="J198" s="41">
        <f>$J$190</f>
        <v>9</v>
      </c>
      <c r="K198" s="31">
        <f t="shared" si="9"/>
        <v>0</v>
      </c>
      <c r="L198"/>
      <c r="M198" s="3"/>
      <c r="N198" s="3" t="s">
        <v>5</v>
      </c>
      <c r="O198" s="3"/>
      <c r="P198" s="6"/>
      <c r="Q198" s="3"/>
    </row>
    <row r="199" spans="1:17" s="5" customFormat="1" x14ac:dyDescent="0.25">
      <c r="A199" s="94">
        <v>0</v>
      </c>
      <c r="B199" s="53">
        <v>0</v>
      </c>
      <c r="C199" s="93">
        <v>0</v>
      </c>
      <c r="D199" s="92" t="s">
        <v>243</v>
      </c>
      <c r="E199" s="45" t="s">
        <v>256</v>
      </c>
      <c r="F199" s="16"/>
      <c r="G199" s="78"/>
      <c r="H199" s="78"/>
      <c r="I199" s="77"/>
      <c r="J199" s="41">
        <f>$J$191</f>
        <v>5</v>
      </c>
      <c r="K199" s="31">
        <f t="shared" si="9"/>
        <v>0</v>
      </c>
      <c r="L199"/>
      <c r="M199" s="3"/>
      <c r="N199" s="3" t="s">
        <v>5</v>
      </c>
      <c r="O199" s="3"/>
      <c r="P199" s="6"/>
      <c r="Q199" s="3"/>
    </row>
    <row r="200" spans="1:17" s="5" customFormat="1" x14ac:dyDescent="0.25">
      <c r="A200" s="94">
        <v>0</v>
      </c>
      <c r="B200" s="53" t="s">
        <v>257</v>
      </c>
      <c r="C200" s="95" t="s">
        <v>245</v>
      </c>
      <c r="D200" s="96">
        <v>0</v>
      </c>
      <c r="E200" s="45" t="s">
        <v>258</v>
      </c>
      <c r="F200" s="16"/>
      <c r="G200" s="78">
        <v>12</v>
      </c>
      <c r="H200" s="78"/>
      <c r="I200" s="77"/>
      <c r="J200" s="41">
        <f>$J$190</f>
        <v>9</v>
      </c>
      <c r="K200" s="31">
        <f t="shared" si="9"/>
        <v>0</v>
      </c>
      <c r="L200"/>
      <c r="M200" s="3"/>
      <c r="N200" s="3" t="s">
        <v>5</v>
      </c>
      <c r="O200" s="3"/>
      <c r="P200" s="6"/>
      <c r="Q200" s="3"/>
    </row>
    <row r="201" spans="1:17" s="5" customFormat="1" x14ac:dyDescent="0.25">
      <c r="A201" s="94">
        <v>0</v>
      </c>
      <c r="B201" s="53">
        <v>0</v>
      </c>
      <c r="C201" s="93">
        <v>0</v>
      </c>
      <c r="D201" s="92" t="s">
        <v>243</v>
      </c>
      <c r="E201" s="45" t="s">
        <v>259</v>
      </c>
      <c r="F201" s="16"/>
      <c r="G201" s="78"/>
      <c r="H201" s="78"/>
      <c r="I201" s="77"/>
      <c r="J201" s="41">
        <f>$J$191</f>
        <v>5</v>
      </c>
      <c r="K201" s="31">
        <f t="shared" si="9"/>
        <v>0</v>
      </c>
      <c r="L201"/>
      <c r="M201" s="3"/>
      <c r="N201" s="3" t="s">
        <v>5</v>
      </c>
      <c r="O201" s="3"/>
      <c r="P201" s="6"/>
      <c r="Q201" s="3"/>
    </row>
    <row r="202" spans="1:17" s="5" customFormat="1" x14ac:dyDescent="0.25">
      <c r="A202" s="94">
        <v>0</v>
      </c>
      <c r="B202" s="53" t="s">
        <v>260</v>
      </c>
      <c r="C202" s="97" t="s">
        <v>241</v>
      </c>
      <c r="D202" s="96">
        <v>0</v>
      </c>
      <c r="E202" s="45" t="s">
        <v>261</v>
      </c>
      <c r="F202" s="16"/>
      <c r="G202" s="78">
        <v>12</v>
      </c>
      <c r="H202" s="78"/>
      <c r="I202" s="77"/>
      <c r="J202" s="41">
        <f>$J$190</f>
        <v>9</v>
      </c>
      <c r="K202" s="31">
        <f t="shared" si="9"/>
        <v>0</v>
      </c>
      <c r="L202"/>
      <c r="M202" s="3"/>
      <c r="N202" s="3" t="s">
        <v>5</v>
      </c>
      <c r="O202" s="3"/>
      <c r="P202" s="6"/>
      <c r="Q202" s="3"/>
    </row>
    <row r="203" spans="1:17" s="5" customFormat="1" x14ac:dyDescent="0.25">
      <c r="A203" s="94">
        <v>0</v>
      </c>
      <c r="B203" s="53">
        <v>0</v>
      </c>
      <c r="C203" s="93">
        <v>0</v>
      </c>
      <c r="D203" s="92" t="s">
        <v>243</v>
      </c>
      <c r="E203" s="45" t="s">
        <v>262</v>
      </c>
      <c r="F203" s="16"/>
      <c r="G203" s="78"/>
      <c r="H203" s="78"/>
      <c r="I203" s="77"/>
      <c r="J203" s="41">
        <f>$J$191</f>
        <v>5</v>
      </c>
      <c r="K203" s="31">
        <f t="shared" si="9"/>
        <v>0</v>
      </c>
      <c r="L203"/>
      <c r="M203" s="3"/>
      <c r="N203" s="3" t="s">
        <v>5</v>
      </c>
      <c r="O203" s="3"/>
      <c r="P203" s="6"/>
      <c r="Q203" s="3"/>
    </row>
    <row r="204" spans="1:17" s="5" customFormat="1" x14ac:dyDescent="0.25">
      <c r="A204" s="94">
        <v>0</v>
      </c>
      <c r="B204" s="53" t="s">
        <v>263</v>
      </c>
      <c r="C204" s="95" t="s">
        <v>245</v>
      </c>
      <c r="D204" s="96">
        <v>0</v>
      </c>
      <c r="E204" s="45" t="s">
        <v>264</v>
      </c>
      <c r="F204" s="16"/>
      <c r="G204" s="78">
        <v>12</v>
      </c>
      <c r="H204" s="78"/>
      <c r="I204" s="77"/>
      <c r="J204" s="41">
        <f>$J$190</f>
        <v>9</v>
      </c>
      <c r="K204" s="31">
        <f t="shared" si="9"/>
        <v>0</v>
      </c>
      <c r="L204"/>
      <c r="M204" s="3"/>
      <c r="N204" s="3" t="s">
        <v>5</v>
      </c>
      <c r="O204" s="3"/>
      <c r="P204" s="6"/>
      <c r="Q204" s="3"/>
    </row>
    <row r="205" spans="1:17" s="5" customFormat="1" x14ac:dyDescent="0.25">
      <c r="A205" s="94">
        <v>0</v>
      </c>
      <c r="B205" s="53">
        <v>0</v>
      </c>
      <c r="C205" s="93">
        <v>0</v>
      </c>
      <c r="D205" s="92" t="s">
        <v>243</v>
      </c>
      <c r="E205" s="45" t="s">
        <v>265</v>
      </c>
      <c r="F205" s="16"/>
      <c r="G205" s="78"/>
      <c r="H205" s="78"/>
      <c r="I205" s="77"/>
      <c r="J205" s="41">
        <f>$J$191</f>
        <v>5</v>
      </c>
      <c r="K205" s="31">
        <f t="shared" si="9"/>
        <v>0</v>
      </c>
      <c r="L205"/>
      <c r="M205" s="3"/>
      <c r="N205" s="3" t="s">
        <v>5</v>
      </c>
      <c r="O205" s="3"/>
      <c r="P205" s="6"/>
      <c r="Q205" s="3"/>
    </row>
    <row r="206" spans="1:17" s="5" customFormat="1" x14ac:dyDescent="0.25">
      <c r="A206" s="94">
        <v>0</v>
      </c>
      <c r="B206" s="53" t="s">
        <v>266</v>
      </c>
      <c r="C206" s="97" t="s">
        <v>241</v>
      </c>
      <c r="D206" s="96">
        <v>0</v>
      </c>
      <c r="E206" s="45" t="s">
        <v>267</v>
      </c>
      <c r="F206" s="16"/>
      <c r="G206" s="78">
        <v>12</v>
      </c>
      <c r="H206" s="78"/>
      <c r="I206" s="77"/>
      <c r="J206" s="41">
        <f>$J$190</f>
        <v>9</v>
      </c>
      <c r="K206" s="31">
        <f t="shared" si="9"/>
        <v>0</v>
      </c>
      <c r="L206"/>
      <c r="M206" s="3"/>
      <c r="N206" s="3" t="s">
        <v>5</v>
      </c>
      <c r="O206" s="3"/>
      <c r="P206" s="6"/>
      <c r="Q206" s="3"/>
    </row>
    <row r="207" spans="1:17" s="5" customFormat="1" x14ac:dyDescent="0.25">
      <c r="A207" s="94">
        <v>0</v>
      </c>
      <c r="B207" s="53">
        <v>0</v>
      </c>
      <c r="C207" s="93">
        <v>0</v>
      </c>
      <c r="D207" s="92" t="s">
        <v>243</v>
      </c>
      <c r="E207" s="45" t="s">
        <v>268</v>
      </c>
      <c r="F207" s="16"/>
      <c r="G207" s="78"/>
      <c r="H207" s="78"/>
      <c r="I207" s="77"/>
      <c r="J207" s="41">
        <f>$J$191</f>
        <v>5</v>
      </c>
      <c r="K207" s="31">
        <f t="shared" si="9"/>
        <v>0</v>
      </c>
      <c r="L207"/>
      <c r="M207" s="3"/>
      <c r="N207" s="3" t="s">
        <v>5</v>
      </c>
      <c r="O207" s="3"/>
      <c r="P207" s="6"/>
      <c r="Q207" s="3"/>
    </row>
    <row r="208" spans="1:17" s="5" customFormat="1" x14ac:dyDescent="0.25">
      <c r="A208" s="94">
        <v>0</v>
      </c>
      <c r="B208" s="53" t="s">
        <v>269</v>
      </c>
      <c r="C208" s="95" t="s">
        <v>245</v>
      </c>
      <c r="D208" s="92">
        <v>0</v>
      </c>
      <c r="E208" s="45" t="s">
        <v>270</v>
      </c>
      <c r="F208" s="16"/>
      <c r="G208" s="78">
        <v>12</v>
      </c>
      <c r="H208" s="78"/>
      <c r="I208" s="77"/>
      <c r="J208" s="41">
        <f>$J$190</f>
        <v>9</v>
      </c>
      <c r="K208" s="31">
        <f t="shared" si="9"/>
        <v>0</v>
      </c>
      <c r="L208"/>
      <c r="M208" s="3"/>
      <c r="N208" s="3" t="s">
        <v>5</v>
      </c>
      <c r="O208" s="3"/>
      <c r="P208" s="6"/>
      <c r="Q208" s="3"/>
    </row>
    <row r="209" spans="1:17" s="5" customFormat="1" x14ac:dyDescent="0.25">
      <c r="A209" s="94">
        <v>0</v>
      </c>
      <c r="B209" s="53">
        <v>0</v>
      </c>
      <c r="C209" s="93">
        <v>0</v>
      </c>
      <c r="D209" s="92" t="s">
        <v>243</v>
      </c>
      <c r="E209" s="45" t="s">
        <v>271</v>
      </c>
      <c r="F209" s="16"/>
      <c r="G209" s="78"/>
      <c r="H209" s="78"/>
      <c r="I209" s="77"/>
      <c r="J209" s="41">
        <f>$J$191</f>
        <v>5</v>
      </c>
      <c r="K209" s="31">
        <f t="shared" si="9"/>
        <v>0</v>
      </c>
      <c r="L209"/>
      <c r="M209" s="3"/>
      <c r="N209" s="3" t="s">
        <v>5</v>
      </c>
      <c r="O209" s="3"/>
      <c r="P209" s="6"/>
      <c r="Q209" s="3"/>
    </row>
    <row r="210" spans="1:17" s="5" customFormat="1" x14ac:dyDescent="0.25">
      <c r="A210" s="94">
        <v>0</v>
      </c>
      <c r="B210" s="53" t="s">
        <v>272</v>
      </c>
      <c r="C210" s="97" t="s">
        <v>241</v>
      </c>
      <c r="D210" s="96">
        <v>0</v>
      </c>
      <c r="E210" s="45" t="s">
        <v>273</v>
      </c>
      <c r="F210" s="16"/>
      <c r="G210" s="78">
        <v>12</v>
      </c>
      <c r="H210" s="78"/>
      <c r="I210" s="77"/>
      <c r="J210" s="41">
        <f>$J$190</f>
        <v>9</v>
      </c>
      <c r="K210" s="31">
        <f t="shared" si="9"/>
        <v>0</v>
      </c>
      <c r="L210"/>
      <c r="M210" s="3"/>
      <c r="N210" s="3" t="s">
        <v>5</v>
      </c>
      <c r="O210" s="3"/>
      <c r="P210" s="6"/>
      <c r="Q210" s="3"/>
    </row>
    <row r="211" spans="1:17" s="5" customFormat="1" x14ac:dyDescent="0.25">
      <c r="A211" s="94">
        <v>0</v>
      </c>
      <c r="B211" s="53">
        <v>0</v>
      </c>
      <c r="C211" s="93">
        <v>0</v>
      </c>
      <c r="D211" s="92" t="s">
        <v>243</v>
      </c>
      <c r="E211" s="45" t="s">
        <v>274</v>
      </c>
      <c r="F211" s="16"/>
      <c r="G211" s="78"/>
      <c r="H211" s="78"/>
      <c r="I211" s="77"/>
      <c r="J211" s="41">
        <f>$J$191</f>
        <v>5</v>
      </c>
      <c r="K211" s="31">
        <f t="shared" si="9"/>
        <v>0</v>
      </c>
      <c r="L211"/>
      <c r="M211" s="3"/>
      <c r="N211" s="3" t="s">
        <v>5</v>
      </c>
      <c r="O211" s="3"/>
      <c r="P211" s="6"/>
      <c r="Q211" s="3"/>
    </row>
    <row r="212" spans="1:17" s="5" customFormat="1" x14ac:dyDescent="0.25">
      <c r="A212" s="94">
        <v>0</v>
      </c>
      <c r="B212" s="53" t="s">
        <v>275</v>
      </c>
      <c r="C212" s="95" t="s">
        <v>245</v>
      </c>
      <c r="D212" s="92">
        <v>0</v>
      </c>
      <c r="E212" s="45" t="s">
        <v>276</v>
      </c>
      <c r="F212" s="16"/>
      <c r="G212" s="78">
        <v>12</v>
      </c>
      <c r="H212" s="78"/>
      <c r="I212" s="77"/>
      <c r="J212" s="41">
        <f>$J$190</f>
        <v>9</v>
      </c>
      <c r="K212" s="31">
        <f t="shared" si="9"/>
        <v>0</v>
      </c>
      <c r="L212"/>
      <c r="M212" s="3"/>
      <c r="N212" s="3" t="s">
        <v>5</v>
      </c>
      <c r="O212" s="3"/>
      <c r="P212" s="6"/>
      <c r="Q212" s="3"/>
    </row>
    <row r="213" spans="1:17" s="5" customFormat="1" x14ac:dyDescent="0.25">
      <c r="A213" s="94">
        <v>0</v>
      </c>
      <c r="B213" s="53">
        <v>0</v>
      </c>
      <c r="C213" s="93">
        <v>0</v>
      </c>
      <c r="D213" s="92" t="s">
        <v>243</v>
      </c>
      <c r="E213" s="45" t="s">
        <v>277</v>
      </c>
      <c r="F213" s="16"/>
      <c r="G213" s="78"/>
      <c r="H213" s="78"/>
      <c r="I213" s="77"/>
      <c r="J213" s="41">
        <f>$J$191</f>
        <v>5</v>
      </c>
      <c r="K213" s="31">
        <f t="shared" si="9"/>
        <v>0</v>
      </c>
      <c r="L213"/>
      <c r="M213" s="3"/>
      <c r="N213" s="3" t="s">
        <v>5</v>
      </c>
      <c r="O213" s="3"/>
      <c r="P213" s="6"/>
      <c r="Q213" s="3"/>
    </row>
    <row r="214" spans="1:17" s="5" customFormat="1" x14ac:dyDescent="0.25">
      <c r="A214" s="94">
        <v>0</v>
      </c>
      <c r="B214" s="53" t="s">
        <v>278</v>
      </c>
      <c r="C214" s="97" t="s">
        <v>241</v>
      </c>
      <c r="D214" s="96">
        <v>0</v>
      </c>
      <c r="E214" s="45" t="s">
        <v>279</v>
      </c>
      <c r="F214" s="16"/>
      <c r="G214" s="78">
        <v>12</v>
      </c>
      <c r="H214" s="78"/>
      <c r="I214" s="77"/>
      <c r="J214" s="41">
        <f>$J$190</f>
        <v>9</v>
      </c>
      <c r="K214" s="31">
        <f t="shared" si="9"/>
        <v>0</v>
      </c>
      <c r="L214"/>
      <c r="M214" s="3"/>
      <c r="N214" s="3" t="s">
        <v>5</v>
      </c>
      <c r="O214" s="3"/>
      <c r="P214" s="6"/>
      <c r="Q214" s="3"/>
    </row>
    <row r="215" spans="1:17" s="5" customFormat="1" x14ac:dyDescent="0.25">
      <c r="A215" s="94">
        <v>0</v>
      </c>
      <c r="B215" s="53">
        <v>0</v>
      </c>
      <c r="C215" s="93">
        <v>0</v>
      </c>
      <c r="D215" s="92" t="s">
        <v>243</v>
      </c>
      <c r="E215" s="45" t="s">
        <v>280</v>
      </c>
      <c r="F215" s="16"/>
      <c r="G215" s="78"/>
      <c r="H215" s="78"/>
      <c r="I215" s="77"/>
      <c r="J215" s="41">
        <f>$J$191</f>
        <v>5</v>
      </c>
      <c r="K215" s="31">
        <f t="shared" si="9"/>
        <v>0</v>
      </c>
      <c r="L215"/>
      <c r="M215" s="3"/>
      <c r="N215" s="3" t="s">
        <v>5</v>
      </c>
      <c r="O215" s="3"/>
      <c r="P215" s="6"/>
      <c r="Q215" s="3"/>
    </row>
    <row r="216" spans="1:17" s="5" customFormat="1" x14ac:dyDescent="0.25">
      <c r="A216" s="94">
        <v>0</v>
      </c>
      <c r="B216" s="53" t="s">
        <v>281</v>
      </c>
      <c r="C216" s="95" t="s">
        <v>245</v>
      </c>
      <c r="D216" s="92">
        <v>0</v>
      </c>
      <c r="E216" s="45" t="s">
        <v>282</v>
      </c>
      <c r="F216" s="16"/>
      <c r="G216" s="78">
        <v>12</v>
      </c>
      <c r="H216" s="78"/>
      <c r="I216" s="77"/>
      <c r="J216" s="41">
        <f>$J$190</f>
        <v>9</v>
      </c>
      <c r="K216" s="31">
        <f t="shared" si="9"/>
        <v>0</v>
      </c>
      <c r="L216"/>
      <c r="M216" s="3"/>
      <c r="N216" s="3" t="s">
        <v>5</v>
      </c>
      <c r="O216" s="3"/>
      <c r="P216" s="6"/>
      <c r="Q216" s="3"/>
    </row>
    <row r="217" spans="1:17" s="5" customFormat="1" x14ac:dyDescent="0.25">
      <c r="A217" s="94">
        <v>0</v>
      </c>
      <c r="B217" s="53">
        <v>0</v>
      </c>
      <c r="C217" s="93">
        <v>0</v>
      </c>
      <c r="D217" s="92" t="s">
        <v>243</v>
      </c>
      <c r="E217" s="45" t="s">
        <v>283</v>
      </c>
      <c r="F217" s="16"/>
      <c r="G217" s="78"/>
      <c r="H217" s="78"/>
      <c r="I217" s="77"/>
      <c r="J217" s="41">
        <f>$J$191</f>
        <v>5</v>
      </c>
      <c r="K217" s="31">
        <f t="shared" si="9"/>
        <v>0</v>
      </c>
      <c r="L217"/>
      <c r="M217" s="3"/>
      <c r="N217" s="3" t="s">
        <v>5</v>
      </c>
      <c r="O217" s="3"/>
      <c r="P217" s="6"/>
      <c r="Q217" s="3"/>
    </row>
    <row r="218" spans="1:17" s="5" customFormat="1" x14ac:dyDescent="0.25">
      <c r="A218" s="91">
        <v>0</v>
      </c>
      <c r="B218" s="75" t="s">
        <v>284</v>
      </c>
      <c r="C218" s="90" t="s">
        <v>241</v>
      </c>
      <c r="D218" s="89">
        <v>0</v>
      </c>
      <c r="E218" s="36" t="s">
        <v>285</v>
      </c>
      <c r="F218" s="16"/>
      <c r="G218" s="88">
        <v>30</v>
      </c>
      <c r="H218" s="88"/>
      <c r="I218" s="87"/>
      <c r="J218" s="41">
        <f>ROUNDUP($G218*(1-$K$9),1)</f>
        <v>22.5</v>
      </c>
      <c r="K218" s="31">
        <f t="shared" si="9"/>
        <v>0</v>
      </c>
      <c r="L218"/>
      <c r="M218" s="3"/>
      <c r="N218" s="3"/>
      <c r="O218" s="3"/>
      <c r="P218" s="6"/>
      <c r="Q218" s="3"/>
    </row>
    <row r="219" spans="1:17" s="86" customFormat="1" ht="6" customHeight="1" thickBot="1" x14ac:dyDescent="0.3">
      <c r="A219" s="30">
        <v>0</v>
      </c>
      <c r="B219" s="29">
        <v>0</v>
      </c>
      <c r="C219" s="28">
        <v>0</v>
      </c>
      <c r="D219" s="27">
        <v>0</v>
      </c>
      <c r="E219" s="26">
        <v>0</v>
      </c>
      <c r="F219" s="16"/>
      <c r="G219" s="25"/>
      <c r="H219" s="25"/>
      <c r="I219" s="24"/>
      <c r="J219" s="23"/>
      <c r="K219" s="22"/>
      <c r="L219"/>
      <c r="M219" s="284"/>
      <c r="N219" s="284"/>
      <c r="O219" s="284"/>
      <c r="P219" s="288"/>
      <c r="Q219" s="284"/>
    </row>
    <row r="220" spans="1:17" s="5" customFormat="1" ht="6" customHeight="1" x14ac:dyDescent="0.25">
      <c r="A220" s="70">
        <v>0</v>
      </c>
      <c r="B220" s="69">
        <v>0</v>
      </c>
      <c r="C220" s="68">
        <v>0</v>
      </c>
      <c r="D220" s="67">
        <v>0</v>
      </c>
      <c r="E220" s="66">
        <v>0</v>
      </c>
      <c r="F220" s="16"/>
      <c r="G220" s="65"/>
      <c r="H220" s="65"/>
      <c r="I220" s="64"/>
      <c r="J220" s="63"/>
      <c r="K220" s="62"/>
      <c r="L220"/>
      <c r="M220" s="3"/>
      <c r="N220" s="3"/>
      <c r="O220" s="3"/>
      <c r="P220" s="6"/>
      <c r="Q220" s="3"/>
    </row>
    <row r="221" spans="1:17" s="5" customFormat="1" ht="15.95" customHeight="1" x14ac:dyDescent="0.25">
      <c r="A221" s="85" t="s">
        <v>286</v>
      </c>
      <c r="B221" s="84"/>
      <c r="C221" s="83">
        <v>0</v>
      </c>
      <c r="D221" s="82">
        <v>0</v>
      </c>
      <c r="E221" s="81">
        <v>0</v>
      </c>
      <c r="F221" s="16"/>
      <c r="G221" s="35"/>
      <c r="H221" s="35"/>
      <c r="I221" s="60"/>
      <c r="J221" s="59"/>
      <c r="K221" s="58"/>
      <c r="L221"/>
      <c r="M221" s="3"/>
      <c r="N221" s="3"/>
      <c r="O221" s="3"/>
      <c r="P221" s="6"/>
      <c r="Q221" s="3"/>
    </row>
    <row r="222" spans="1:17" s="5" customFormat="1" x14ac:dyDescent="0.25">
      <c r="A222" s="76">
        <v>0</v>
      </c>
      <c r="B222" s="53" t="s">
        <v>287</v>
      </c>
      <c r="C222" s="80">
        <v>0</v>
      </c>
      <c r="D222" s="79">
        <v>0</v>
      </c>
      <c r="E222" s="45" t="s">
        <v>288</v>
      </c>
      <c r="F222" s="16"/>
      <c r="G222" s="78">
        <v>40</v>
      </c>
      <c r="H222" s="78"/>
      <c r="I222" s="77"/>
      <c r="J222" s="41">
        <f>ROUNDUP($G222*(1-$K$9),1)</f>
        <v>30</v>
      </c>
      <c r="K222" s="31">
        <f>I222*J222</f>
        <v>0</v>
      </c>
      <c r="L222"/>
      <c r="M222" s="3"/>
      <c r="N222" s="3"/>
      <c r="O222" s="3"/>
      <c r="P222" s="6"/>
      <c r="Q222" s="3"/>
    </row>
    <row r="223" spans="1:17" s="5" customFormat="1" x14ac:dyDescent="0.25">
      <c r="A223" s="76">
        <v>0</v>
      </c>
      <c r="B223" s="75" t="s">
        <v>289</v>
      </c>
      <c r="C223" s="74">
        <v>0</v>
      </c>
      <c r="D223" s="73">
        <v>0</v>
      </c>
      <c r="E223" s="36">
        <v>0</v>
      </c>
      <c r="F223" s="16"/>
      <c r="G223" s="72" t="s">
        <v>304</v>
      </c>
      <c r="H223" s="72"/>
      <c r="I223" s="71"/>
      <c r="J223" s="56" t="s">
        <v>4</v>
      </c>
      <c r="K223" s="55" t="s">
        <v>4</v>
      </c>
      <c r="L223"/>
      <c r="M223" s="3"/>
      <c r="N223" s="3"/>
      <c r="O223" s="3"/>
      <c r="P223" s="6"/>
      <c r="Q223" s="3"/>
    </row>
    <row r="224" spans="1:17" s="5" customFormat="1" x14ac:dyDescent="0.25">
      <c r="A224" s="76">
        <v>0</v>
      </c>
      <c r="B224" s="75" t="s">
        <v>290</v>
      </c>
      <c r="C224" s="74">
        <v>0</v>
      </c>
      <c r="D224" s="73">
        <v>0</v>
      </c>
      <c r="E224" s="36">
        <v>0</v>
      </c>
      <c r="F224" s="16"/>
      <c r="G224" s="72" t="s">
        <v>304</v>
      </c>
      <c r="H224" s="72"/>
      <c r="I224" s="71"/>
      <c r="J224" s="56" t="s">
        <v>4</v>
      </c>
      <c r="K224" s="55" t="s">
        <v>4</v>
      </c>
      <c r="L224"/>
      <c r="M224" s="3"/>
      <c r="N224" s="3"/>
      <c r="O224" s="3"/>
      <c r="P224" s="6"/>
      <c r="Q224" s="3"/>
    </row>
    <row r="225" spans="1:17" s="5" customFormat="1" ht="6" customHeight="1" thickBot="1" x14ac:dyDescent="0.3">
      <c r="A225" s="30">
        <v>0</v>
      </c>
      <c r="B225" s="29">
        <v>0</v>
      </c>
      <c r="C225" s="28">
        <v>0</v>
      </c>
      <c r="D225" s="27">
        <v>0</v>
      </c>
      <c r="E225" s="26">
        <v>0</v>
      </c>
      <c r="F225" s="16"/>
      <c r="G225" s="25"/>
      <c r="H225" s="25"/>
      <c r="I225" s="24"/>
      <c r="J225" s="23"/>
      <c r="K225" s="22"/>
      <c r="L225"/>
      <c r="M225" s="3"/>
      <c r="N225" s="3"/>
      <c r="O225" s="3"/>
      <c r="P225" s="6"/>
      <c r="Q225" s="3"/>
    </row>
    <row r="226" spans="1:17" s="5" customFormat="1" ht="6" customHeight="1" x14ac:dyDescent="0.25">
      <c r="A226" s="70">
        <v>0</v>
      </c>
      <c r="B226" s="69">
        <v>0</v>
      </c>
      <c r="C226" s="68">
        <v>0</v>
      </c>
      <c r="D226" s="67">
        <v>0</v>
      </c>
      <c r="E226" s="66">
        <v>0</v>
      </c>
      <c r="F226" s="16"/>
      <c r="G226" s="65"/>
      <c r="H226" s="65"/>
      <c r="I226" s="64"/>
      <c r="J226" s="63"/>
      <c r="K226" s="62"/>
      <c r="L226"/>
      <c r="M226" s="3"/>
      <c r="N226" s="3"/>
      <c r="O226" s="3"/>
      <c r="P226" s="6"/>
      <c r="Q226" s="3"/>
    </row>
    <row r="227" spans="1:17" s="5" customFormat="1" ht="15.95" customHeight="1" x14ac:dyDescent="0.25">
      <c r="A227" s="61" t="s">
        <v>291</v>
      </c>
      <c r="B227" s="51"/>
      <c r="C227" s="52">
        <v>0</v>
      </c>
      <c r="D227" s="52">
        <v>0</v>
      </c>
      <c r="E227" s="51">
        <v>0</v>
      </c>
      <c r="F227" s="51"/>
      <c r="G227" s="35"/>
      <c r="H227" s="35"/>
      <c r="I227" s="60"/>
      <c r="J227" s="59"/>
      <c r="K227" s="58"/>
      <c r="L227"/>
      <c r="M227" s="3"/>
      <c r="N227" s="3"/>
      <c r="O227" s="3"/>
      <c r="P227" s="6"/>
      <c r="Q227" s="3"/>
    </row>
    <row r="228" spans="1:17" s="5" customFormat="1" ht="14.25" customHeight="1" x14ac:dyDescent="0.25">
      <c r="A228" s="54">
        <v>0</v>
      </c>
      <c r="B228" s="53" t="s">
        <v>292</v>
      </c>
      <c r="C228" s="57"/>
      <c r="D228" s="52"/>
      <c r="E228" s="45" t="s">
        <v>293</v>
      </c>
      <c r="F228" s="51"/>
      <c r="G228" s="35"/>
      <c r="H228" s="50"/>
      <c r="I228" s="49"/>
      <c r="J228" s="56" t="s">
        <v>4</v>
      </c>
      <c r="K228" s="55" t="s">
        <v>4</v>
      </c>
      <c r="L228"/>
      <c r="M228" s="3"/>
      <c r="N228" s="3"/>
      <c r="O228" s="3"/>
      <c r="P228" s="6"/>
      <c r="Q228" s="3"/>
    </row>
    <row r="229" spans="1:17" s="5" customFormat="1" ht="12" customHeight="1" x14ac:dyDescent="0.25">
      <c r="A229" s="54">
        <v>0</v>
      </c>
      <c r="B229" s="53" t="s">
        <v>294</v>
      </c>
      <c r="C229" s="52">
        <v>0</v>
      </c>
      <c r="D229" s="52">
        <v>0</v>
      </c>
      <c r="E229" s="45" t="s">
        <v>295</v>
      </c>
      <c r="F229" s="51"/>
      <c r="G229" s="35"/>
      <c r="H229" s="50"/>
      <c r="I229" s="49"/>
      <c r="J229" s="41">
        <v>1.2</v>
      </c>
      <c r="K229" s="31">
        <f>I229*J229</f>
        <v>0</v>
      </c>
      <c r="L229"/>
      <c r="M229" s="3"/>
      <c r="N229" s="3" t="s">
        <v>3</v>
      </c>
      <c r="O229" s="3"/>
      <c r="P229" s="6"/>
      <c r="Q229" s="3"/>
    </row>
    <row r="230" spans="1:17" s="5" customFormat="1" x14ac:dyDescent="0.25">
      <c r="A230" s="48">
        <v>0</v>
      </c>
      <c r="B230" s="39" t="s">
        <v>296</v>
      </c>
      <c r="C230" s="47">
        <v>0</v>
      </c>
      <c r="D230" s="46">
        <v>0</v>
      </c>
      <c r="E230" s="45" t="s">
        <v>297</v>
      </c>
      <c r="F230" s="16"/>
      <c r="G230" s="35"/>
      <c r="H230" s="43"/>
      <c r="I230" s="42"/>
      <c r="J230" s="41">
        <v>1.2</v>
      </c>
      <c r="K230" s="31">
        <f>I230*J230</f>
        <v>0</v>
      </c>
      <c r="L230"/>
      <c r="M230" s="3"/>
      <c r="N230" s="3"/>
      <c r="O230" s="3"/>
      <c r="P230" s="6"/>
      <c r="Q230" s="3"/>
    </row>
    <row r="231" spans="1:17" s="5" customFormat="1" x14ac:dyDescent="0.25">
      <c r="A231" s="44">
        <v>0</v>
      </c>
      <c r="B231" s="39" t="s">
        <v>298</v>
      </c>
      <c r="C231" s="38"/>
      <c r="D231" s="37">
        <v>0</v>
      </c>
      <c r="E231" s="45" t="s">
        <v>299</v>
      </c>
      <c r="F231" s="16"/>
      <c r="G231" s="35"/>
      <c r="H231" s="43"/>
      <c r="I231" s="42"/>
      <c r="J231" s="41">
        <v>1.2</v>
      </c>
      <c r="K231" s="31">
        <f>I231*J231</f>
        <v>0</v>
      </c>
      <c r="L231"/>
      <c r="M231" s="3"/>
      <c r="N231" s="3"/>
      <c r="O231" s="3"/>
      <c r="P231" s="6"/>
      <c r="Q231" s="3"/>
    </row>
    <row r="232" spans="1:17" s="5" customFormat="1" x14ac:dyDescent="0.25">
      <c r="A232" s="44">
        <v>0</v>
      </c>
      <c r="B232" s="39" t="s">
        <v>300</v>
      </c>
      <c r="C232" s="38">
        <v>0</v>
      </c>
      <c r="D232" s="37">
        <v>0</v>
      </c>
      <c r="E232" s="36" t="s">
        <v>301</v>
      </c>
      <c r="F232" s="16"/>
      <c r="G232" s="35"/>
      <c r="H232" s="43"/>
      <c r="I232" s="42"/>
      <c r="J232" s="41">
        <v>16</v>
      </c>
      <c r="K232" s="31">
        <f>I232*J232</f>
        <v>0</v>
      </c>
      <c r="L232"/>
      <c r="M232" s="3"/>
      <c r="N232" s="3"/>
      <c r="O232" s="3"/>
      <c r="P232" s="6"/>
      <c r="Q232" s="3"/>
    </row>
    <row r="233" spans="1:17" s="5" customFormat="1" ht="15" x14ac:dyDescent="0.25">
      <c r="A233" s="40">
        <v>0</v>
      </c>
      <c r="B233" s="39" t="s">
        <v>302</v>
      </c>
      <c r="C233" s="38">
        <v>0</v>
      </c>
      <c r="D233" s="37">
        <v>0</v>
      </c>
      <c r="E233" s="36" t="s">
        <v>303</v>
      </c>
      <c r="F233" s="16"/>
      <c r="G233" s="35"/>
      <c r="H233" s="34"/>
      <c r="I233" s="33"/>
      <c r="J233" s="32">
        <v>16</v>
      </c>
      <c r="K233" s="31">
        <f>I233*J233</f>
        <v>0</v>
      </c>
      <c r="L233"/>
      <c r="M233" s="3"/>
      <c r="N233" s="3"/>
      <c r="O233" s="3"/>
      <c r="P233" s="6"/>
      <c r="Q233" s="3"/>
    </row>
    <row r="234" spans="1:17" ht="6" customHeight="1" thickBot="1" x14ac:dyDescent="0.3">
      <c r="A234" s="30">
        <v>0</v>
      </c>
      <c r="B234" s="29">
        <v>0</v>
      </c>
      <c r="C234" s="28">
        <v>0</v>
      </c>
      <c r="D234" s="27">
        <v>0</v>
      </c>
      <c r="E234" s="26">
        <v>0</v>
      </c>
      <c r="F234" s="16"/>
      <c r="G234" s="25"/>
      <c r="H234" s="25"/>
      <c r="I234" s="24"/>
      <c r="J234" s="23"/>
      <c r="K234" s="22"/>
    </row>
    <row r="235" spans="1:17" x14ac:dyDescent="0.25">
      <c r="A235" s="21"/>
      <c r="B235" s="20"/>
      <c r="C235" s="19"/>
      <c r="D235" s="18"/>
      <c r="E235" s="17"/>
      <c r="F235" s="16"/>
      <c r="G235" s="15"/>
      <c r="H235" s="15"/>
      <c r="I235" s="14"/>
      <c r="J235" s="13"/>
      <c r="K235" s="13"/>
    </row>
    <row r="236" spans="1:17" x14ac:dyDescent="0.25">
      <c r="A236" t="s">
        <v>2</v>
      </c>
      <c r="B236" s="5" t="s">
        <v>1</v>
      </c>
      <c r="C236" s="7"/>
      <c r="E236" s="12"/>
      <c r="G236" s="8"/>
      <c r="H236" s="8"/>
      <c r="I236" s="9"/>
      <c r="J236"/>
      <c r="K236"/>
    </row>
    <row r="237" spans="1:17" x14ac:dyDescent="0.25">
      <c r="B237" s="5" t="s">
        <v>0</v>
      </c>
      <c r="C237" s="7"/>
      <c r="G237" s="8"/>
      <c r="H237" s="8"/>
      <c r="I237" s="9"/>
      <c r="J237"/>
      <c r="K237"/>
    </row>
    <row r="238" spans="1:17" x14ac:dyDescent="0.25">
      <c r="C238" s="7"/>
      <c r="G238" s="1"/>
      <c r="H238" s="1"/>
      <c r="J238"/>
      <c r="K238"/>
    </row>
    <row r="239" spans="1:17" x14ac:dyDescent="0.25">
      <c r="C239" s="7"/>
      <c r="G239" s="1"/>
      <c r="H239" s="1"/>
      <c r="J239"/>
      <c r="K239"/>
    </row>
    <row r="240" spans="1:17" x14ac:dyDescent="0.25">
      <c r="C240" s="7"/>
      <c r="G240" s="1"/>
      <c r="H240" s="1"/>
      <c r="J240"/>
      <c r="K240"/>
    </row>
    <row r="241" spans="3:11" x14ac:dyDescent="0.25">
      <c r="C241" s="7"/>
      <c r="G241" s="11"/>
      <c r="H241" s="11"/>
      <c r="I241" s="10"/>
      <c r="J241"/>
      <c r="K241"/>
    </row>
    <row r="242" spans="3:11" x14ac:dyDescent="0.25">
      <c r="C242" s="7"/>
      <c r="G242" s="11"/>
      <c r="H242" s="11"/>
      <c r="I242" s="10"/>
      <c r="J242"/>
      <c r="K242"/>
    </row>
    <row r="243" spans="3:11" x14ac:dyDescent="0.25">
      <c r="C243" s="7"/>
      <c r="G243" s="1"/>
      <c r="H243" s="1"/>
      <c r="J243"/>
      <c r="K243"/>
    </row>
    <row r="244" spans="3:11" x14ac:dyDescent="0.25">
      <c r="C244" s="7"/>
      <c r="G244" s="11"/>
      <c r="H244" s="11"/>
      <c r="I244" s="10"/>
      <c r="J244"/>
      <c r="K244"/>
    </row>
    <row r="245" spans="3:11" x14ac:dyDescent="0.25">
      <c r="C245" s="7"/>
      <c r="G245" s="1"/>
      <c r="H245" s="1"/>
      <c r="J245"/>
      <c r="K245"/>
    </row>
    <row r="246" spans="3:11" x14ac:dyDescent="0.25">
      <c r="C246" s="7"/>
      <c r="G246" s="1"/>
      <c r="H246" s="1"/>
      <c r="J246"/>
      <c r="K246"/>
    </row>
    <row r="247" spans="3:11" x14ac:dyDescent="0.25">
      <c r="C247" s="7"/>
      <c r="G247" s="11"/>
      <c r="H247" s="11"/>
      <c r="I247" s="10"/>
      <c r="J247"/>
      <c r="K247"/>
    </row>
    <row r="248" spans="3:11" x14ac:dyDescent="0.25">
      <c r="C248" s="7"/>
      <c r="G248" s="11"/>
      <c r="H248" s="11"/>
      <c r="I248" s="10"/>
      <c r="J248"/>
      <c r="K248"/>
    </row>
    <row r="249" spans="3:11" x14ac:dyDescent="0.25">
      <c r="C249" s="7"/>
      <c r="G249" s="1"/>
      <c r="H249" s="1"/>
      <c r="J249"/>
      <c r="K249"/>
    </row>
    <row r="250" spans="3:11" x14ac:dyDescent="0.25">
      <c r="C250" s="7"/>
      <c r="G250" s="1"/>
      <c r="H250" s="1"/>
      <c r="J250"/>
      <c r="K250"/>
    </row>
    <row r="251" spans="3:11" x14ac:dyDescent="0.25">
      <c r="C251" s="7"/>
      <c r="G251" s="1"/>
      <c r="H251" s="1"/>
      <c r="J251"/>
      <c r="K251"/>
    </row>
    <row r="252" spans="3:11" x14ac:dyDescent="0.25">
      <c r="C252" s="7"/>
      <c r="G252" s="8"/>
      <c r="H252" s="8"/>
      <c r="I252" s="9"/>
      <c r="J252"/>
      <c r="K252"/>
    </row>
    <row r="253" spans="3:11" x14ac:dyDescent="0.25">
      <c r="C253" s="7"/>
      <c r="G253" s="8"/>
      <c r="H253" s="8"/>
      <c r="I253" s="9"/>
      <c r="J253"/>
      <c r="K253"/>
    </row>
    <row r="254" spans="3:11" x14ac:dyDescent="0.25">
      <c r="C254" s="7"/>
      <c r="G254" s="8"/>
      <c r="H254" s="8"/>
      <c r="I254" s="9"/>
      <c r="J254"/>
      <c r="K254"/>
    </row>
    <row r="255" spans="3:11" x14ac:dyDescent="0.25">
      <c r="C255" s="7"/>
      <c r="G255" s="8"/>
      <c r="H255" s="8"/>
      <c r="I255" s="9"/>
      <c r="J255"/>
      <c r="K255"/>
    </row>
    <row r="256" spans="3:11" x14ac:dyDescent="0.25">
      <c r="C256" s="7"/>
      <c r="G256" s="8"/>
      <c r="H256" s="8"/>
      <c r="I256" s="9"/>
      <c r="J256"/>
      <c r="K256"/>
    </row>
    <row r="257" spans="3:11" x14ac:dyDescent="0.25">
      <c r="C257" s="7"/>
      <c r="G257" s="8"/>
      <c r="H257" s="8"/>
      <c r="I257" s="9"/>
      <c r="J257"/>
      <c r="K257"/>
    </row>
    <row r="258" spans="3:11" x14ac:dyDescent="0.25">
      <c r="C258" s="7"/>
      <c r="G258" s="8"/>
      <c r="H258" s="8"/>
      <c r="I258" s="9"/>
      <c r="J258"/>
      <c r="K258"/>
    </row>
    <row r="259" spans="3:11" x14ac:dyDescent="0.25">
      <c r="C259" s="7"/>
      <c r="G259" s="8"/>
      <c r="H259" s="8"/>
      <c r="I259" s="9"/>
      <c r="J259"/>
      <c r="K259"/>
    </row>
    <row r="260" spans="3:11" x14ac:dyDescent="0.25">
      <c r="C260" s="7"/>
      <c r="G260" s="8"/>
      <c r="H260" s="8"/>
      <c r="I260" s="9"/>
      <c r="J260"/>
      <c r="K260"/>
    </row>
    <row r="261" spans="3:11" x14ac:dyDescent="0.25">
      <c r="C261" s="7"/>
      <c r="G261" s="8"/>
      <c r="H261" s="8"/>
      <c r="I261" s="9"/>
      <c r="J261"/>
      <c r="K261"/>
    </row>
    <row r="262" spans="3:11" x14ac:dyDescent="0.25">
      <c r="C262" s="7"/>
      <c r="G262" s="8"/>
      <c r="H262" s="8"/>
      <c r="I262" s="9"/>
      <c r="J262"/>
      <c r="K262"/>
    </row>
    <row r="263" spans="3:11" x14ac:dyDescent="0.25">
      <c r="C263" s="7"/>
      <c r="G263" s="8"/>
      <c r="H263" s="8"/>
      <c r="I263" s="9"/>
      <c r="J263"/>
      <c r="K263"/>
    </row>
    <row r="264" spans="3:11" x14ac:dyDescent="0.25">
      <c r="C264" s="7"/>
      <c r="G264" s="8"/>
      <c r="H264" s="8"/>
      <c r="I264" s="9"/>
      <c r="J264"/>
      <c r="K264"/>
    </row>
    <row r="265" spans="3:11" x14ac:dyDescent="0.25">
      <c r="C265" s="7"/>
      <c r="G265" s="8"/>
      <c r="H265" s="8"/>
      <c r="I265" s="9"/>
      <c r="J265"/>
      <c r="K265"/>
    </row>
    <row r="266" spans="3:11" x14ac:dyDescent="0.25">
      <c r="C266" s="7"/>
      <c r="G266" s="8"/>
      <c r="H266" s="8"/>
      <c r="I266" s="9"/>
      <c r="J266"/>
      <c r="K266"/>
    </row>
    <row r="267" spans="3:11" x14ac:dyDescent="0.25">
      <c r="C267" s="7"/>
      <c r="G267" s="8"/>
      <c r="H267" s="8"/>
      <c r="I267" s="9"/>
      <c r="J267"/>
      <c r="K267"/>
    </row>
    <row r="268" spans="3:11" x14ac:dyDescent="0.25">
      <c r="C268" s="7"/>
      <c r="G268" s="8"/>
      <c r="H268" s="8"/>
      <c r="I268" s="9"/>
      <c r="J268"/>
      <c r="K268"/>
    </row>
    <row r="269" spans="3:11" x14ac:dyDescent="0.25">
      <c r="C269" s="7"/>
      <c r="G269" s="8"/>
      <c r="H269" s="8"/>
      <c r="I269" s="9"/>
      <c r="J269"/>
      <c r="K269"/>
    </row>
    <row r="270" spans="3:11" x14ac:dyDescent="0.25">
      <c r="C270" s="7"/>
      <c r="G270" s="8"/>
      <c r="H270" s="8"/>
      <c r="I270" s="9"/>
      <c r="J270"/>
      <c r="K270"/>
    </row>
    <row r="271" spans="3:11" x14ac:dyDescent="0.25">
      <c r="C271" s="7"/>
      <c r="G271" s="8"/>
      <c r="H271" s="8"/>
      <c r="I271" s="9"/>
      <c r="J271"/>
      <c r="K271"/>
    </row>
    <row r="272" spans="3:11" x14ac:dyDescent="0.25">
      <c r="C272" s="7"/>
      <c r="G272" s="8"/>
      <c r="H272" s="8"/>
      <c r="I272" s="9"/>
      <c r="J272"/>
      <c r="K272"/>
    </row>
    <row r="273" spans="3:11" x14ac:dyDescent="0.25">
      <c r="C273" s="7"/>
      <c r="G273" s="8"/>
      <c r="H273" s="8"/>
      <c r="I273" s="9"/>
      <c r="J273"/>
      <c r="K273"/>
    </row>
    <row r="274" spans="3:11" x14ac:dyDescent="0.25">
      <c r="C274" s="7"/>
      <c r="G274" s="8"/>
      <c r="H274" s="8"/>
      <c r="I274" s="9"/>
      <c r="J274"/>
      <c r="K274"/>
    </row>
    <row r="275" spans="3:11" x14ac:dyDescent="0.25">
      <c r="C275" s="7"/>
      <c r="G275" s="8"/>
      <c r="H275" s="8"/>
      <c r="I275" s="9"/>
      <c r="J275"/>
      <c r="K275"/>
    </row>
    <row r="276" spans="3:11" x14ac:dyDescent="0.25">
      <c r="C276" s="7"/>
      <c r="G276" s="8"/>
      <c r="H276" s="8"/>
      <c r="I276" s="9"/>
      <c r="J276"/>
      <c r="K276"/>
    </row>
    <row r="277" spans="3:11" x14ac:dyDescent="0.25">
      <c r="C277" s="7"/>
      <c r="G277" s="8"/>
      <c r="H277" s="8"/>
      <c r="I277" s="9"/>
      <c r="J277"/>
      <c r="K277"/>
    </row>
    <row r="278" spans="3:11" x14ac:dyDescent="0.25">
      <c r="C278" s="7"/>
      <c r="G278" s="8"/>
      <c r="H278" s="8"/>
      <c r="I278" s="9"/>
      <c r="J278"/>
      <c r="K278"/>
    </row>
    <row r="279" spans="3:11" x14ac:dyDescent="0.25">
      <c r="C279" s="7"/>
      <c r="G279" s="8"/>
      <c r="H279" s="8"/>
      <c r="I279" s="9"/>
      <c r="J279"/>
      <c r="K279"/>
    </row>
    <row r="280" spans="3:11" x14ac:dyDescent="0.25">
      <c r="C280" s="7"/>
      <c r="G280" s="8"/>
      <c r="H280" s="8"/>
      <c r="I280" s="9"/>
      <c r="J280"/>
      <c r="K280"/>
    </row>
    <row r="281" spans="3:11" x14ac:dyDescent="0.25">
      <c r="C281" s="7"/>
      <c r="G281" s="8"/>
      <c r="H281" s="8"/>
      <c r="I281" s="9"/>
      <c r="J281"/>
      <c r="K281"/>
    </row>
    <row r="282" spans="3:11" x14ac:dyDescent="0.25">
      <c r="C282" s="7"/>
      <c r="G282" s="8"/>
      <c r="H282" s="8"/>
      <c r="I282" s="9"/>
      <c r="J282"/>
      <c r="K282"/>
    </row>
    <row r="283" spans="3:11" x14ac:dyDescent="0.25">
      <c r="C283" s="7"/>
      <c r="G283" s="8"/>
      <c r="H283" s="8"/>
      <c r="I283" s="9"/>
      <c r="J283"/>
      <c r="K283"/>
    </row>
    <row r="284" spans="3:11" x14ac:dyDescent="0.25">
      <c r="C284" s="7"/>
      <c r="G284" s="8"/>
      <c r="H284" s="8"/>
      <c r="I284" s="9"/>
      <c r="J284"/>
      <c r="K284"/>
    </row>
    <row r="285" spans="3:11" x14ac:dyDescent="0.25">
      <c r="C285" s="7"/>
      <c r="G285" s="8"/>
      <c r="H285" s="8"/>
      <c r="I285" s="9"/>
      <c r="J285"/>
      <c r="K285"/>
    </row>
    <row r="286" spans="3:11" x14ac:dyDescent="0.25">
      <c r="C286" s="7"/>
      <c r="G286" s="8"/>
      <c r="H286" s="8"/>
      <c r="I286" s="9"/>
      <c r="J286"/>
      <c r="K286"/>
    </row>
    <row r="287" spans="3:11" x14ac:dyDescent="0.25">
      <c r="C287" s="7"/>
      <c r="G287" s="8"/>
      <c r="H287" s="8"/>
      <c r="I287" s="9"/>
      <c r="J287"/>
      <c r="K287"/>
    </row>
    <row r="288" spans="3:11" x14ac:dyDescent="0.25">
      <c r="C288" s="7"/>
      <c r="G288" s="8"/>
      <c r="H288" s="8"/>
      <c r="I288" s="9"/>
      <c r="J288"/>
      <c r="K288"/>
    </row>
    <row r="289" spans="1:17" x14ac:dyDescent="0.25">
      <c r="C289" s="7"/>
    </row>
    <row r="290" spans="1:17" x14ac:dyDescent="0.25">
      <c r="C290" s="7"/>
    </row>
    <row r="291" spans="1:17" x14ac:dyDescent="0.25">
      <c r="C291" s="7"/>
    </row>
    <row r="292" spans="1:17" x14ac:dyDescent="0.25">
      <c r="C292" s="7"/>
    </row>
    <row r="293" spans="1:17" s="8" customFormat="1" x14ac:dyDescent="0.25">
      <c r="A293"/>
      <c r="B293" s="5"/>
      <c r="C293" s="7"/>
      <c r="D293"/>
      <c r="E293" s="4"/>
      <c r="F293" s="3"/>
      <c r="G293" s="2"/>
      <c r="H293" s="2"/>
      <c r="I293" s="1"/>
      <c r="J293" s="2"/>
      <c r="K293" s="1"/>
      <c r="L293"/>
      <c r="M293" s="283"/>
      <c r="N293" s="283"/>
      <c r="O293" s="283"/>
      <c r="Q293" s="283"/>
    </row>
    <row r="294" spans="1:17" s="8" customFormat="1" x14ac:dyDescent="0.25">
      <c r="A294"/>
      <c r="B294" s="5"/>
      <c r="C294" s="7"/>
      <c r="D294"/>
      <c r="E294" s="4"/>
      <c r="F294" s="3"/>
      <c r="G294" s="2"/>
      <c r="H294" s="2"/>
      <c r="I294" s="1"/>
      <c r="J294" s="2"/>
      <c r="K294" s="1"/>
      <c r="L294"/>
      <c r="M294" s="283"/>
      <c r="N294" s="283"/>
      <c r="O294" s="283"/>
      <c r="Q294" s="283"/>
    </row>
    <row r="295" spans="1:17" s="8" customFormat="1" x14ac:dyDescent="0.25">
      <c r="A295"/>
      <c r="B295" s="5"/>
      <c r="C295" s="7"/>
      <c r="D295"/>
      <c r="E295" s="4"/>
      <c r="F295" s="3"/>
      <c r="G295" s="2"/>
      <c r="H295" s="2"/>
      <c r="I295" s="1"/>
      <c r="J295" s="2"/>
      <c r="K295" s="1"/>
      <c r="L295"/>
      <c r="M295" s="283"/>
      <c r="N295" s="283"/>
      <c r="O295" s="283"/>
      <c r="Q295" s="283"/>
    </row>
    <row r="296" spans="1:17" s="8" customFormat="1" x14ac:dyDescent="0.25">
      <c r="A296"/>
      <c r="B296" s="5"/>
      <c r="C296" s="7"/>
      <c r="D296"/>
      <c r="E296" s="4"/>
      <c r="F296" s="3"/>
      <c r="G296" s="2"/>
      <c r="H296" s="2"/>
      <c r="I296" s="1"/>
      <c r="J296" s="2"/>
      <c r="K296" s="1"/>
      <c r="L296"/>
      <c r="M296" s="283"/>
      <c r="N296" s="283"/>
      <c r="O296" s="283"/>
      <c r="Q296" s="283"/>
    </row>
    <row r="297" spans="1:17" s="8" customFormat="1" x14ac:dyDescent="0.25">
      <c r="A297"/>
      <c r="B297" s="5"/>
      <c r="C297" s="7"/>
      <c r="D297"/>
      <c r="E297" s="4"/>
      <c r="F297" s="3"/>
      <c r="G297" s="2"/>
      <c r="H297" s="2"/>
      <c r="I297" s="1"/>
      <c r="J297" s="2"/>
      <c r="K297" s="1"/>
      <c r="L297"/>
      <c r="M297" s="283"/>
      <c r="N297" s="283"/>
      <c r="O297" s="283"/>
      <c r="Q297" s="283"/>
    </row>
    <row r="298" spans="1:17" s="8" customFormat="1" x14ac:dyDescent="0.25">
      <c r="A298"/>
      <c r="B298" s="5"/>
      <c r="C298" s="7"/>
      <c r="D298"/>
      <c r="E298" s="4"/>
      <c r="F298" s="3"/>
      <c r="G298" s="2"/>
      <c r="H298" s="2"/>
      <c r="I298" s="1"/>
      <c r="J298" s="2"/>
      <c r="K298" s="1"/>
      <c r="L298"/>
      <c r="M298" s="283"/>
      <c r="N298" s="283"/>
      <c r="O298" s="283"/>
      <c r="Q298" s="283"/>
    </row>
    <row r="299" spans="1:17" s="8" customFormat="1" x14ac:dyDescent="0.25">
      <c r="A299"/>
      <c r="B299" s="5"/>
      <c r="C299" s="7"/>
      <c r="D299"/>
      <c r="E299" s="4"/>
      <c r="F299" s="3"/>
      <c r="G299" s="2"/>
      <c r="H299" s="2"/>
      <c r="I299" s="1"/>
      <c r="J299" s="2"/>
      <c r="K299" s="1"/>
      <c r="L299"/>
      <c r="M299" s="283"/>
      <c r="N299" s="283"/>
      <c r="O299" s="283"/>
      <c r="Q299" s="283"/>
    </row>
    <row r="300" spans="1:17" s="8" customFormat="1" x14ac:dyDescent="0.25">
      <c r="A300"/>
      <c r="B300" s="5"/>
      <c r="C300" s="7"/>
      <c r="D300"/>
      <c r="E300" s="4"/>
      <c r="F300" s="3"/>
      <c r="G300" s="2"/>
      <c r="H300" s="2"/>
      <c r="I300" s="1"/>
      <c r="J300" s="2"/>
      <c r="K300" s="1"/>
      <c r="L300"/>
      <c r="M300" s="283"/>
      <c r="N300" s="283"/>
      <c r="O300" s="283"/>
      <c r="Q300" s="283"/>
    </row>
    <row r="301" spans="1:17" s="8" customFormat="1" x14ac:dyDescent="0.25">
      <c r="A301"/>
      <c r="B301" s="5"/>
      <c r="C301" s="7"/>
      <c r="D301"/>
      <c r="E301" s="4"/>
      <c r="F301" s="3"/>
      <c r="G301" s="2"/>
      <c r="H301" s="2"/>
      <c r="I301" s="1"/>
      <c r="J301" s="2"/>
      <c r="K301" s="1"/>
      <c r="L301"/>
      <c r="M301" s="283"/>
      <c r="N301" s="283"/>
      <c r="O301" s="283"/>
      <c r="Q301" s="283"/>
    </row>
    <row r="302" spans="1:17" s="8" customFormat="1" x14ac:dyDescent="0.25">
      <c r="A302"/>
      <c r="B302" s="5"/>
      <c r="C302" s="7"/>
      <c r="D302"/>
      <c r="E302" s="4"/>
      <c r="F302" s="3"/>
      <c r="G302" s="2"/>
      <c r="H302" s="2"/>
      <c r="I302" s="1"/>
      <c r="J302" s="2"/>
      <c r="K302" s="1"/>
      <c r="L302"/>
      <c r="M302" s="283"/>
      <c r="N302" s="283"/>
      <c r="O302" s="283"/>
      <c r="Q302" s="283"/>
    </row>
    <row r="303" spans="1:17" s="8" customFormat="1" x14ac:dyDescent="0.25">
      <c r="A303"/>
      <c r="B303" s="5"/>
      <c r="C303" s="7"/>
      <c r="D303"/>
      <c r="E303" s="4"/>
      <c r="F303" s="3"/>
      <c r="G303" s="2"/>
      <c r="H303" s="2"/>
      <c r="I303" s="1"/>
      <c r="J303" s="2"/>
      <c r="K303" s="1"/>
      <c r="L303"/>
      <c r="M303" s="283"/>
      <c r="N303" s="283"/>
      <c r="O303" s="283"/>
      <c r="Q303" s="283"/>
    </row>
    <row r="304" spans="1:17" s="8" customFormat="1" x14ac:dyDescent="0.25">
      <c r="A304"/>
      <c r="B304" s="5"/>
      <c r="C304" s="7"/>
      <c r="D304"/>
      <c r="E304" s="4"/>
      <c r="F304" s="3"/>
      <c r="G304" s="2"/>
      <c r="H304" s="2"/>
      <c r="I304" s="1"/>
      <c r="J304" s="2"/>
      <c r="K304" s="1"/>
      <c r="L304"/>
      <c r="M304" s="283"/>
      <c r="N304" s="283"/>
      <c r="O304" s="283"/>
      <c r="Q304" s="283"/>
    </row>
    <row r="305" spans="1:17" s="8" customFormat="1" x14ac:dyDescent="0.25">
      <c r="A305"/>
      <c r="B305" s="5"/>
      <c r="C305" s="7"/>
      <c r="D305"/>
      <c r="E305" s="4"/>
      <c r="F305" s="3"/>
      <c r="G305" s="2"/>
      <c r="H305" s="2"/>
      <c r="I305" s="1"/>
      <c r="J305" s="2"/>
      <c r="K305" s="1"/>
      <c r="L305"/>
      <c r="M305" s="283"/>
      <c r="N305" s="283"/>
      <c r="O305" s="283"/>
      <c r="Q305" s="283"/>
    </row>
    <row r="306" spans="1:17" s="8" customFormat="1" x14ac:dyDescent="0.25">
      <c r="A306"/>
      <c r="B306" s="5"/>
      <c r="C306" s="7"/>
      <c r="D306"/>
      <c r="E306" s="4"/>
      <c r="F306" s="3"/>
      <c r="G306" s="2"/>
      <c r="H306" s="2"/>
      <c r="I306" s="1"/>
      <c r="J306" s="2"/>
      <c r="K306" s="1"/>
      <c r="L306"/>
      <c r="M306" s="283"/>
      <c r="N306" s="283"/>
      <c r="O306" s="283"/>
      <c r="Q306" s="283"/>
    </row>
    <row r="307" spans="1:17" s="8" customFormat="1" x14ac:dyDescent="0.25">
      <c r="A307"/>
      <c r="B307" s="5"/>
      <c r="C307" s="7"/>
      <c r="D307"/>
      <c r="E307" s="4"/>
      <c r="F307" s="3"/>
      <c r="G307" s="2"/>
      <c r="H307" s="2"/>
      <c r="I307" s="1"/>
      <c r="J307" s="2"/>
      <c r="K307" s="1"/>
      <c r="L307"/>
      <c r="M307" s="283"/>
      <c r="N307" s="283"/>
      <c r="O307" s="283"/>
      <c r="Q307" s="283"/>
    </row>
    <row r="308" spans="1:17" s="8" customFormat="1" x14ac:dyDescent="0.25">
      <c r="A308"/>
      <c r="B308" s="5"/>
      <c r="C308" s="7"/>
      <c r="D308"/>
      <c r="E308" s="4"/>
      <c r="F308" s="3"/>
      <c r="G308" s="2"/>
      <c r="H308" s="2"/>
      <c r="I308" s="1"/>
      <c r="J308" s="2"/>
      <c r="K308" s="1"/>
      <c r="L308"/>
      <c r="M308" s="283"/>
      <c r="N308" s="283"/>
      <c r="O308" s="283"/>
      <c r="Q308" s="283"/>
    </row>
    <row r="309" spans="1:17" s="6" customFormat="1" x14ac:dyDescent="0.25">
      <c r="A309"/>
      <c r="B309" s="5"/>
      <c r="C309" s="7"/>
      <c r="D309"/>
      <c r="E309" s="4"/>
      <c r="F309" s="3"/>
      <c r="G309" s="2"/>
      <c r="H309" s="2"/>
      <c r="I309" s="1"/>
      <c r="J309" s="2"/>
      <c r="K309" s="1"/>
      <c r="L309"/>
      <c r="M309" s="3"/>
      <c r="N309" s="3"/>
      <c r="O309" s="3"/>
      <c r="Q309" s="3"/>
    </row>
    <row r="310" spans="1:17" s="6" customFormat="1" x14ac:dyDescent="0.25">
      <c r="A310"/>
      <c r="B310" s="5"/>
      <c r="C310" s="7"/>
      <c r="D310"/>
      <c r="E310" s="4"/>
      <c r="F310" s="3"/>
      <c r="G310" s="2"/>
      <c r="H310" s="2"/>
      <c r="I310" s="1"/>
      <c r="J310" s="2"/>
      <c r="K310" s="1"/>
      <c r="L310"/>
      <c r="M310" s="3"/>
      <c r="N310" s="3"/>
      <c r="O310" s="3"/>
      <c r="Q310" s="3"/>
    </row>
    <row r="311" spans="1:17" s="6" customFormat="1" x14ac:dyDescent="0.25">
      <c r="A311"/>
      <c r="B311" s="5"/>
      <c r="C311" s="7"/>
      <c r="D311"/>
      <c r="E311" s="4"/>
      <c r="F311" s="3"/>
      <c r="G311" s="2"/>
      <c r="H311" s="2"/>
      <c r="I311" s="1"/>
      <c r="J311" s="2"/>
      <c r="K311" s="1"/>
      <c r="L311"/>
      <c r="M311" s="3"/>
      <c r="N311" s="3"/>
      <c r="O311" s="3"/>
      <c r="Q311" s="3"/>
    </row>
    <row r="312" spans="1:17" s="6" customFormat="1" x14ac:dyDescent="0.25">
      <c r="A312"/>
      <c r="B312" s="5"/>
      <c r="C312" s="7"/>
      <c r="D312"/>
      <c r="E312" s="4"/>
      <c r="F312" s="3"/>
      <c r="G312" s="2"/>
      <c r="H312" s="2"/>
      <c r="I312" s="1"/>
      <c r="J312" s="2"/>
      <c r="K312" s="1"/>
      <c r="L312"/>
      <c r="M312" s="3"/>
      <c r="N312" s="3"/>
      <c r="O312" s="3"/>
      <c r="Q312" s="3"/>
    </row>
    <row r="313" spans="1:17" s="6" customFormat="1" x14ac:dyDescent="0.25">
      <c r="A313"/>
      <c r="B313" s="5"/>
      <c r="C313" s="7"/>
      <c r="D313"/>
      <c r="E313" s="4"/>
      <c r="F313" s="3"/>
      <c r="G313" s="2"/>
      <c r="H313" s="2"/>
      <c r="I313" s="1"/>
      <c r="J313" s="2"/>
      <c r="K313" s="1"/>
      <c r="L313"/>
      <c r="M313" s="3"/>
      <c r="N313" s="3"/>
      <c r="O313" s="3"/>
      <c r="Q313" s="3"/>
    </row>
    <row r="314" spans="1:17" s="6" customFormat="1" x14ac:dyDescent="0.25">
      <c r="A314"/>
      <c r="B314" s="5"/>
      <c r="C314" s="7"/>
      <c r="D314"/>
      <c r="E314" s="4"/>
      <c r="F314" s="3"/>
      <c r="G314" s="2"/>
      <c r="H314" s="2"/>
      <c r="I314" s="1"/>
      <c r="J314" s="2"/>
      <c r="K314" s="1"/>
      <c r="L314"/>
      <c r="M314" s="3"/>
      <c r="N314" s="3"/>
      <c r="O314" s="3"/>
      <c r="Q314" s="3"/>
    </row>
    <row r="315" spans="1:17" s="6" customFormat="1" x14ac:dyDescent="0.25">
      <c r="A315"/>
      <c r="B315" s="5"/>
      <c r="C315" s="7"/>
      <c r="D315"/>
      <c r="E315" s="4"/>
      <c r="F315" s="3"/>
      <c r="G315" s="2"/>
      <c r="H315" s="2"/>
      <c r="I315" s="1"/>
      <c r="J315" s="2"/>
      <c r="K315" s="1"/>
      <c r="L315"/>
      <c r="M315" s="3"/>
      <c r="N315" s="3"/>
      <c r="O315" s="3"/>
      <c r="Q315" s="3"/>
    </row>
    <row r="316" spans="1:17" s="6" customFormat="1" x14ac:dyDescent="0.25">
      <c r="A316"/>
      <c r="B316" s="5"/>
      <c r="C316" s="7"/>
      <c r="D316"/>
      <c r="E316" s="4"/>
      <c r="F316" s="3"/>
      <c r="G316" s="2"/>
      <c r="H316" s="2"/>
      <c r="I316" s="1"/>
      <c r="J316" s="2"/>
      <c r="K316" s="1"/>
      <c r="L316"/>
      <c r="M316" s="3"/>
      <c r="N316" s="3"/>
      <c r="O316" s="3"/>
      <c r="Q316" s="3"/>
    </row>
    <row r="317" spans="1:17" s="6" customFormat="1" x14ac:dyDescent="0.25">
      <c r="A317"/>
      <c r="B317" s="5"/>
      <c r="C317" s="7"/>
      <c r="D317"/>
      <c r="E317" s="4"/>
      <c r="F317" s="3"/>
      <c r="G317" s="2"/>
      <c r="H317" s="2"/>
      <c r="I317" s="1"/>
      <c r="J317" s="2"/>
      <c r="K317" s="1"/>
      <c r="L317"/>
      <c r="M317" s="3"/>
      <c r="N317" s="3"/>
      <c r="O317" s="3"/>
      <c r="Q317" s="3"/>
    </row>
    <row r="318" spans="1:17" s="6" customFormat="1" x14ac:dyDescent="0.25">
      <c r="A318"/>
      <c r="B318" s="5"/>
      <c r="C318" s="7"/>
      <c r="D318"/>
      <c r="E318" s="4"/>
      <c r="F318" s="3"/>
      <c r="G318" s="2"/>
      <c r="H318" s="2"/>
      <c r="I318" s="1"/>
      <c r="J318" s="2"/>
      <c r="K318" s="1"/>
      <c r="L318"/>
      <c r="M318" s="3"/>
      <c r="N318" s="3"/>
      <c r="O318" s="3"/>
      <c r="Q318" s="3"/>
    </row>
    <row r="319" spans="1:17" s="6" customFormat="1" x14ac:dyDescent="0.25">
      <c r="A319"/>
      <c r="B319" s="5"/>
      <c r="C319" s="7"/>
      <c r="D319"/>
      <c r="E319" s="4"/>
      <c r="F319" s="3"/>
      <c r="G319" s="2"/>
      <c r="H319" s="2"/>
      <c r="I319" s="1"/>
      <c r="J319" s="2"/>
      <c r="K319" s="1"/>
      <c r="L319"/>
      <c r="M319" s="3"/>
      <c r="N319" s="3"/>
      <c r="O319" s="3"/>
      <c r="Q319" s="3"/>
    </row>
    <row r="320" spans="1:17" s="6" customFormat="1" x14ac:dyDescent="0.25">
      <c r="A320"/>
      <c r="B320" s="5"/>
      <c r="C320" s="7"/>
      <c r="D320"/>
      <c r="E320" s="4"/>
      <c r="F320" s="3"/>
      <c r="G320" s="2"/>
      <c r="H320" s="2"/>
      <c r="I320" s="1"/>
      <c r="J320" s="2"/>
      <c r="K320" s="1"/>
      <c r="L320"/>
      <c r="M320" s="3"/>
      <c r="N320" s="3"/>
      <c r="O320" s="3"/>
      <c r="Q320" s="3"/>
    </row>
    <row r="321" spans="1:17" s="6" customFormat="1" x14ac:dyDescent="0.25">
      <c r="A321"/>
      <c r="B321" s="5"/>
      <c r="C321" s="7"/>
      <c r="D321"/>
      <c r="E321" s="4"/>
      <c r="F321" s="3"/>
      <c r="G321" s="2"/>
      <c r="H321" s="2"/>
      <c r="I321" s="1"/>
      <c r="J321" s="2"/>
      <c r="K321" s="1"/>
      <c r="L321"/>
      <c r="M321" s="3"/>
      <c r="N321" s="3"/>
      <c r="O321" s="3"/>
      <c r="Q321" s="3"/>
    </row>
    <row r="322" spans="1:17" s="6" customFormat="1" x14ac:dyDescent="0.25">
      <c r="A322"/>
      <c r="B322" s="5"/>
      <c r="C322" s="7"/>
      <c r="D322"/>
      <c r="E322" s="4"/>
      <c r="F322" s="3"/>
      <c r="G322" s="2"/>
      <c r="H322" s="2"/>
      <c r="I322" s="1"/>
      <c r="J322" s="2"/>
      <c r="K322" s="1"/>
      <c r="L322"/>
      <c r="M322" s="3"/>
      <c r="N322" s="3"/>
      <c r="O322" s="3"/>
      <c r="Q322" s="3"/>
    </row>
    <row r="323" spans="1:17" s="6" customFormat="1" x14ac:dyDescent="0.25">
      <c r="A323"/>
      <c r="B323" s="5"/>
      <c r="C323" s="7"/>
      <c r="D323"/>
      <c r="E323" s="4"/>
      <c r="F323" s="3"/>
      <c r="G323" s="2"/>
      <c r="H323" s="2"/>
      <c r="I323" s="1"/>
      <c r="J323" s="2"/>
      <c r="K323" s="1"/>
      <c r="L323"/>
      <c r="M323" s="3"/>
      <c r="N323" s="3"/>
      <c r="O323" s="3"/>
      <c r="Q323" s="3"/>
    </row>
    <row r="324" spans="1:17" s="6" customFormat="1" x14ac:dyDescent="0.25">
      <c r="A324"/>
      <c r="B324" s="5"/>
      <c r="C324" s="7"/>
      <c r="D324"/>
      <c r="E324" s="4"/>
      <c r="F324" s="3"/>
      <c r="G324" s="2"/>
      <c r="H324" s="2"/>
      <c r="I324" s="1"/>
      <c r="J324" s="2"/>
      <c r="K324" s="1"/>
      <c r="L324"/>
      <c r="M324" s="3"/>
      <c r="N324" s="3"/>
      <c r="O324" s="3"/>
      <c r="Q324" s="3"/>
    </row>
    <row r="325" spans="1:17" s="6" customFormat="1" x14ac:dyDescent="0.25">
      <c r="A325"/>
      <c r="B325" s="5"/>
      <c r="C325" s="7"/>
      <c r="D325"/>
      <c r="E325" s="4"/>
      <c r="F325" s="3"/>
      <c r="G325" s="2"/>
      <c r="H325" s="2"/>
      <c r="I325" s="1"/>
      <c r="J325" s="2"/>
      <c r="K325" s="1"/>
      <c r="L325"/>
      <c r="M325" s="3"/>
      <c r="N325" s="3"/>
      <c r="O325" s="3"/>
      <c r="Q325" s="3"/>
    </row>
    <row r="326" spans="1:17" s="6" customFormat="1" x14ac:dyDescent="0.25">
      <c r="A326"/>
      <c r="B326" s="5"/>
      <c r="C326" s="7"/>
      <c r="D326"/>
      <c r="E326" s="4"/>
      <c r="F326" s="3"/>
      <c r="G326" s="2"/>
      <c r="H326" s="2"/>
      <c r="I326" s="1"/>
      <c r="J326" s="2"/>
      <c r="K326" s="1"/>
      <c r="L326"/>
      <c r="M326" s="3"/>
      <c r="N326" s="3"/>
      <c r="O326" s="3"/>
      <c r="Q326" s="3"/>
    </row>
    <row r="327" spans="1:17" s="6" customFormat="1" x14ac:dyDescent="0.25">
      <c r="A327"/>
      <c r="B327" s="5"/>
      <c r="C327" s="7"/>
      <c r="D327"/>
      <c r="E327" s="4"/>
      <c r="F327" s="3"/>
      <c r="G327" s="2"/>
      <c r="H327" s="2"/>
      <c r="I327" s="1"/>
      <c r="J327" s="2"/>
      <c r="K327" s="1"/>
      <c r="L327"/>
      <c r="M327" s="3"/>
      <c r="N327" s="3"/>
      <c r="O327" s="3"/>
      <c r="Q327" s="3"/>
    </row>
    <row r="328" spans="1:17" s="6" customFormat="1" x14ac:dyDescent="0.25">
      <c r="A328"/>
      <c r="B328" s="5"/>
      <c r="C328" s="7"/>
      <c r="D328"/>
      <c r="E328" s="4"/>
      <c r="F328" s="3"/>
      <c r="G328" s="2"/>
      <c r="H328" s="2"/>
      <c r="I328" s="1"/>
      <c r="J328" s="2"/>
      <c r="K328" s="1"/>
      <c r="L328"/>
      <c r="M328" s="3"/>
      <c r="N328" s="3"/>
      <c r="O328" s="3"/>
      <c r="Q328" s="3"/>
    </row>
    <row r="329" spans="1:17" s="6" customFormat="1" x14ac:dyDescent="0.25">
      <c r="A329"/>
      <c r="B329" s="5"/>
      <c r="C329" s="7"/>
      <c r="D329"/>
      <c r="E329" s="4"/>
      <c r="F329" s="3"/>
      <c r="G329" s="2"/>
      <c r="H329" s="2"/>
      <c r="I329" s="1"/>
      <c r="J329" s="2"/>
      <c r="K329" s="1"/>
      <c r="L329"/>
      <c r="M329" s="3"/>
      <c r="N329" s="3"/>
      <c r="O329" s="3"/>
      <c r="Q329" s="3"/>
    </row>
    <row r="330" spans="1:17" s="6" customFormat="1" x14ac:dyDescent="0.25">
      <c r="A330"/>
      <c r="B330" s="5"/>
      <c r="C330" s="7"/>
      <c r="D330"/>
      <c r="E330" s="4"/>
      <c r="F330" s="3"/>
      <c r="G330" s="2"/>
      <c r="H330" s="2"/>
      <c r="I330" s="1"/>
      <c r="J330" s="2"/>
      <c r="K330" s="1"/>
      <c r="L330"/>
      <c r="M330" s="3"/>
      <c r="N330" s="3"/>
      <c r="O330" s="3"/>
      <c r="Q330" s="3"/>
    </row>
    <row r="331" spans="1:17" s="6" customFormat="1" x14ac:dyDescent="0.25">
      <c r="A331"/>
      <c r="B331" s="5"/>
      <c r="C331" s="7"/>
      <c r="D331"/>
      <c r="E331" s="4"/>
      <c r="F331" s="3"/>
      <c r="G331" s="2"/>
      <c r="H331" s="2"/>
      <c r="I331" s="1"/>
      <c r="J331" s="2"/>
      <c r="K331" s="1"/>
      <c r="L331"/>
      <c r="M331" s="3"/>
      <c r="N331" s="3"/>
      <c r="O331" s="3"/>
      <c r="Q331" s="3"/>
    </row>
    <row r="332" spans="1:17" s="6" customFormat="1" x14ac:dyDescent="0.25">
      <c r="A332"/>
      <c r="B332" s="5"/>
      <c r="C332" s="7"/>
      <c r="D332"/>
      <c r="E332" s="4"/>
      <c r="F332" s="3"/>
      <c r="G332" s="2"/>
      <c r="H332" s="2"/>
      <c r="I332" s="1"/>
      <c r="J332" s="2"/>
      <c r="K332" s="1"/>
      <c r="L332"/>
      <c r="M332" s="3"/>
      <c r="N332" s="3"/>
      <c r="O332" s="3"/>
      <c r="Q332" s="3"/>
    </row>
    <row r="333" spans="1:17" s="6" customFormat="1" x14ac:dyDescent="0.25">
      <c r="A333"/>
      <c r="B333" s="5"/>
      <c r="C333" s="7"/>
      <c r="D333"/>
      <c r="E333" s="4"/>
      <c r="F333" s="3"/>
      <c r="G333" s="2"/>
      <c r="H333" s="2"/>
      <c r="I333" s="1"/>
      <c r="J333" s="2"/>
      <c r="K333" s="1"/>
      <c r="L333"/>
      <c r="M333" s="3"/>
      <c r="N333" s="3"/>
      <c r="O333" s="3"/>
      <c r="Q333" s="3"/>
    </row>
    <row r="334" spans="1:17" s="6" customFormat="1" x14ac:dyDescent="0.25">
      <c r="A334"/>
      <c r="B334" s="5"/>
      <c r="C334" s="7"/>
      <c r="D334"/>
      <c r="E334" s="4"/>
      <c r="F334" s="3"/>
      <c r="G334" s="2"/>
      <c r="H334" s="2"/>
      <c r="I334" s="1"/>
      <c r="J334" s="2"/>
      <c r="K334" s="1"/>
      <c r="L334"/>
      <c r="M334" s="3"/>
      <c r="N334" s="3"/>
      <c r="O334" s="3"/>
      <c r="Q334" s="3"/>
    </row>
    <row r="335" spans="1:17" s="6" customFormat="1" x14ac:dyDescent="0.25">
      <c r="A335"/>
      <c r="B335" s="5"/>
      <c r="C335" s="7"/>
      <c r="D335"/>
      <c r="E335" s="4"/>
      <c r="F335" s="3"/>
      <c r="G335" s="2"/>
      <c r="H335" s="2"/>
      <c r="I335" s="1"/>
      <c r="J335" s="2"/>
      <c r="K335" s="1"/>
      <c r="L335"/>
      <c r="M335" s="3"/>
      <c r="N335" s="3"/>
      <c r="O335" s="3"/>
      <c r="Q335" s="3"/>
    </row>
    <row r="336" spans="1:17" s="6" customFormat="1" x14ac:dyDescent="0.25">
      <c r="A336"/>
      <c r="B336" s="5"/>
      <c r="C336" s="7"/>
      <c r="D336"/>
      <c r="E336" s="4"/>
      <c r="F336" s="3"/>
      <c r="G336" s="2"/>
      <c r="H336" s="2"/>
      <c r="I336" s="1"/>
      <c r="J336" s="2"/>
      <c r="K336" s="1"/>
      <c r="L336"/>
      <c r="M336" s="3"/>
      <c r="N336" s="3"/>
      <c r="O336" s="3"/>
      <c r="Q336" s="3"/>
    </row>
    <row r="337" spans="1:17" s="6" customFormat="1" x14ac:dyDescent="0.25">
      <c r="A337"/>
      <c r="B337" s="5"/>
      <c r="C337" s="7"/>
      <c r="D337"/>
      <c r="E337" s="4"/>
      <c r="F337" s="3"/>
      <c r="G337" s="2"/>
      <c r="H337" s="2"/>
      <c r="I337" s="1"/>
      <c r="J337" s="2"/>
      <c r="K337" s="1"/>
      <c r="L337"/>
      <c r="M337" s="3"/>
      <c r="N337" s="3"/>
      <c r="O337" s="3"/>
      <c r="Q337" s="3"/>
    </row>
    <row r="338" spans="1:17" s="6" customFormat="1" x14ac:dyDescent="0.25">
      <c r="A338"/>
      <c r="B338" s="5"/>
      <c r="C338" s="7"/>
      <c r="D338"/>
      <c r="E338" s="4"/>
      <c r="F338" s="3"/>
      <c r="G338" s="2"/>
      <c r="H338" s="2"/>
      <c r="I338" s="1"/>
      <c r="J338" s="2"/>
      <c r="K338" s="1"/>
      <c r="L338"/>
      <c r="M338" s="3"/>
      <c r="N338" s="3"/>
      <c r="O338" s="3"/>
      <c r="Q338" s="3"/>
    </row>
    <row r="339" spans="1:17" s="6" customFormat="1" x14ac:dyDescent="0.25">
      <c r="A339"/>
      <c r="B339" s="5"/>
      <c r="C339" s="7"/>
      <c r="D339"/>
      <c r="E339" s="4"/>
      <c r="F339" s="3"/>
      <c r="G339" s="2"/>
      <c r="H339" s="2"/>
      <c r="I339" s="1"/>
      <c r="J339" s="2"/>
      <c r="K339" s="1"/>
      <c r="L339"/>
      <c r="M339" s="3"/>
      <c r="N339" s="3"/>
      <c r="O339" s="3"/>
      <c r="Q339" s="3"/>
    </row>
    <row r="340" spans="1:17" s="6" customFormat="1" x14ac:dyDescent="0.25">
      <c r="A340"/>
      <c r="B340" s="5"/>
      <c r="C340" s="7"/>
      <c r="D340"/>
      <c r="E340" s="4"/>
      <c r="F340" s="3"/>
      <c r="G340" s="2"/>
      <c r="H340" s="2"/>
      <c r="I340" s="1"/>
      <c r="J340" s="2"/>
      <c r="K340" s="1"/>
      <c r="L340"/>
      <c r="M340" s="3"/>
      <c r="N340" s="3"/>
      <c r="O340" s="3"/>
      <c r="Q340" s="3"/>
    </row>
    <row r="341" spans="1:17" s="6" customFormat="1" x14ac:dyDescent="0.25">
      <c r="A341"/>
      <c r="B341" s="5"/>
      <c r="C341" s="7"/>
      <c r="D341"/>
      <c r="E341" s="4"/>
      <c r="F341" s="3"/>
      <c r="G341" s="2"/>
      <c r="H341" s="2"/>
      <c r="I341" s="1"/>
      <c r="J341" s="2"/>
      <c r="K341" s="1"/>
      <c r="L341"/>
      <c r="M341" s="3"/>
      <c r="N341" s="3"/>
      <c r="O341" s="3"/>
      <c r="Q341" s="3"/>
    </row>
    <row r="342" spans="1:17" s="6" customFormat="1" x14ac:dyDescent="0.25">
      <c r="A342"/>
      <c r="B342" s="5"/>
      <c r="C342" s="7"/>
      <c r="D342"/>
      <c r="E342" s="4"/>
      <c r="F342" s="3"/>
      <c r="G342" s="2"/>
      <c r="H342" s="2"/>
      <c r="I342" s="1"/>
      <c r="J342" s="2"/>
      <c r="K342" s="1"/>
      <c r="L342"/>
      <c r="M342" s="3"/>
      <c r="N342" s="3"/>
      <c r="O342" s="3"/>
      <c r="Q342" s="3"/>
    </row>
    <row r="343" spans="1:17" s="6" customFormat="1" x14ac:dyDescent="0.25">
      <c r="A343"/>
      <c r="B343" s="5"/>
      <c r="C343" s="7"/>
      <c r="D343"/>
      <c r="E343" s="4"/>
      <c r="F343" s="3"/>
      <c r="G343" s="2"/>
      <c r="H343" s="2"/>
      <c r="I343" s="1"/>
      <c r="J343" s="2"/>
      <c r="K343" s="1"/>
      <c r="L343"/>
      <c r="M343" s="3"/>
      <c r="N343" s="3"/>
      <c r="O343" s="3"/>
      <c r="Q343" s="3"/>
    </row>
    <row r="344" spans="1:17" s="6" customFormat="1" x14ac:dyDescent="0.25">
      <c r="A344"/>
      <c r="B344" s="5"/>
      <c r="C344" s="7"/>
      <c r="D344"/>
      <c r="E344" s="4"/>
      <c r="F344" s="3"/>
      <c r="G344" s="2"/>
      <c r="H344" s="2"/>
      <c r="I344" s="1"/>
      <c r="J344" s="2"/>
      <c r="K344" s="1"/>
      <c r="L344"/>
      <c r="M344" s="3"/>
      <c r="N344" s="3"/>
      <c r="O344" s="3"/>
      <c r="Q344" s="3"/>
    </row>
    <row r="345" spans="1:17" s="6" customFormat="1" x14ac:dyDescent="0.25">
      <c r="A345"/>
      <c r="B345" s="5"/>
      <c r="C345" s="7"/>
      <c r="D345"/>
      <c r="E345" s="4"/>
      <c r="F345" s="3"/>
      <c r="G345" s="2"/>
      <c r="H345" s="2"/>
      <c r="I345" s="1"/>
      <c r="J345" s="2"/>
      <c r="K345" s="1"/>
      <c r="L345"/>
      <c r="M345" s="3"/>
      <c r="N345" s="3"/>
      <c r="O345" s="3"/>
      <c r="Q345" s="3"/>
    </row>
    <row r="346" spans="1:17" s="6" customFormat="1" x14ac:dyDescent="0.25">
      <c r="A346"/>
      <c r="B346" s="5"/>
      <c r="C346" s="7"/>
      <c r="D346"/>
      <c r="E346" s="4"/>
      <c r="F346" s="3"/>
      <c r="G346" s="2"/>
      <c r="H346" s="2"/>
      <c r="I346" s="1"/>
      <c r="J346" s="2"/>
      <c r="K346" s="1"/>
      <c r="L346"/>
      <c r="M346" s="3"/>
      <c r="N346" s="3"/>
      <c r="O346" s="3"/>
      <c r="Q346" s="3"/>
    </row>
    <row r="347" spans="1:17" s="6" customFormat="1" x14ac:dyDescent="0.25">
      <c r="A347"/>
      <c r="B347" s="5"/>
      <c r="C347" s="7"/>
      <c r="D347"/>
      <c r="E347" s="4"/>
      <c r="F347" s="3"/>
      <c r="G347" s="2"/>
      <c r="H347" s="2"/>
      <c r="I347" s="1"/>
      <c r="J347" s="2"/>
      <c r="K347" s="1"/>
      <c r="L347"/>
      <c r="M347" s="3"/>
      <c r="N347" s="3"/>
      <c r="O347" s="3"/>
      <c r="Q347" s="3"/>
    </row>
    <row r="348" spans="1:17" s="6" customFormat="1" x14ac:dyDescent="0.25">
      <c r="A348"/>
      <c r="B348" s="5"/>
      <c r="C348" s="7"/>
      <c r="D348"/>
      <c r="E348" s="4"/>
      <c r="F348" s="3"/>
      <c r="G348" s="2"/>
      <c r="H348" s="2"/>
      <c r="I348" s="1"/>
      <c r="J348" s="2"/>
      <c r="K348" s="1"/>
      <c r="L348"/>
      <c r="M348" s="3"/>
      <c r="N348" s="3"/>
      <c r="O348" s="3"/>
      <c r="Q348" s="3"/>
    </row>
    <row r="349" spans="1:17" s="6" customFormat="1" x14ac:dyDescent="0.25">
      <c r="A349"/>
      <c r="B349" s="5"/>
      <c r="C349" s="7"/>
      <c r="D349"/>
      <c r="E349" s="4"/>
      <c r="F349" s="3"/>
      <c r="G349" s="2"/>
      <c r="H349" s="2"/>
      <c r="I349" s="1"/>
      <c r="J349" s="2"/>
      <c r="K349" s="1"/>
      <c r="L349"/>
      <c r="M349" s="3"/>
      <c r="N349" s="3"/>
      <c r="O349" s="3"/>
      <c r="Q349" s="3"/>
    </row>
    <row r="350" spans="1:17" s="6" customFormat="1" x14ac:dyDescent="0.25">
      <c r="A350"/>
      <c r="B350" s="5"/>
      <c r="C350" s="7"/>
      <c r="D350"/>
      <c r="E350" s="4"/>
      <c r="F350" s="3"/>
      <c r="G350" s="2"/>
      <c r="H350" s="2"/>
      <c r="I350" s="1"/>
      <c r="J350" s="2"/>
      <c r="K350" s="1"/>
      <c r="L350"/>
      <c r="M350" s="3"/>
      <c r="N350" s="3"/>
      <c r="O350" s="3"/>
      <c r="Q350" s="3"/>
    </row>
    <row r="351" spans="1:17" s="6" customFormat="1" x14ac:dyDescent="0.25">
      <c r="A351"/>
      <c r="B351" s="5"/>
      <c r="C351" s="7"/>
      <c r="D351"/>
      <c r="E351" s="4"/>
      <c r="F351" s="3"/>
      <c r="G351" s="2"/>
      <c r="H351" s="2"/>
      <c r="I351" s="1"/>
      <c r="J351" s="2"/>
      <c r="K351" s="1"/>
      <c r="L351"/>
      <c r="M351" s="3"/>
      <c r="N351" s="3"/>
      <c r="O351" s="3"/>
      <c r="Q351" s="3"/>
    </row>
    <row r="352" spans="1:17" s="6" customFormat="1" x14ac:dyDescent="0.25">
      <c r="A352"/>
      <c r="B352" s="5"/>
      <c r="C352" s="7"/>
      <c r="D352"/>
      <c r="E352" s="4"/>
      <c r="F352" s="3"/>
      <c r="G352" s="2"/>
      <c r="H352" s="2"/>
      <c r="I352" s="1"/>
      <c r="J352" s="2"/>
      <c r="K352" s="1"/>
      <c r="L352"/>
      <c r="M352" s="3"/>
      <c r="N352" s="3"/>
      <c r="O352" s="3"/>
      <c r="Q352" s="3"/>
    </row>
    <row r="353" spans="1:17" s="6" customFormat="1" x14ac:dyDescent="0.25">
      <c r="A353"/>
      <c r="B353" s="5"/>
      <c r="C353" s="7"/>
      <c r="D353"/>
      <c r="E353" s="4"/>
      <c r="F353" s="3"/>
      <c r="G353" s="2"/>
      <c r="H353" s="2"/>
      <c r="I353" s="1"/>
      <c r="J353" s="2"/>
      <c r="K353" s="1"/>
      <c r="L353"/>
      <c r="M353" s="3"/>
      <c r="N353" s="3"/>
      <c r="O353" s="3"/>
      <c r="Q353" s="3"/>
    </row>
    <row r="354" spans="1:17" s="6" customFormat="1" x14ac:dyDescent="0.25">
      <c r="A354"/>
      <c r="B354" s="5"/>
      <c r="C354" s="7"/>
      <c r="D354"/>
      <c r="E354" s="4"/>
      <c r="F354" s="3"/>
      <c r="G354" s="2"/>
      <c r="H354" s="2"/>
      <c r="I354" s="1"/>
      <c r="J354" s="2"/>
      <c r="K354" s="1"/>
      <c r="L354"/>
      <c r="M354" s="3"/>
      <c r="N354" s="3"/>
      <c r="O354" s="3"/>
      <c r="Q354" s="3"/>
    </row>
    <row r="355" spans="1:17" s="6" customFormat="1" x14ac:dyDescent="0.25">
      <c r="A355"/>
      <c r="B355" s="5"/>
      <c r="C355" s="7"/>
      <c r="D355"/>
      <c r="E355" s="4"/>
      <c r="F355" s="3"/>
      <c r="G355" s="2"/>
      <c r="H355" s="2"/>
      <c r="I355" s="1"/>
      <c r="J355" s="2"/>
      <c r="K355" s="1"/>
      <c r="L355"/>
      <c r="M355" s="3"/>
      <c r="N355" s="3"/>
      <c r="O355" s="3"/>
      <c r="Q355" s="3"/>
    </row>
    <row r="356" spans="1:17" s="6" customFormat="1" x14ac:dyDescent="0.25">
      <c r="A356"/>
      <c r="B356" s="5"/>
      <c r="C356" s="7"/>
      <c r="D356"/>
      <c r="E356" s="4"/>
      <c r="F356" s="3"/>
      <c r="G356" s="2"/>
      <c r="H356" s="2"/>
      <c r="I356" s="1"/>
      <c r="J356" s="2"/>
      <c r="K356" s="1"/>
      <c r="L356"/>
      <c r="M356" s="3"/>
      <c r="N356" s="3"/>
      <c r="O356" s="3"/>
      <c r="Q356" s="3"/>
    </row>
    <row r="357" spans="1:17" s="6" customFormat="1" x14ac:dyDescent="0.25">
      <c r="A357"/>
      <c r="B357" s="5"/>
      <c r="C357" s="7"/>
      <c r="D357"/>
      <c r="E357" s="4"/>
      <c r="F357" s="3"/>
      <c r="G357" s="2"/>
      <c r="H357" s="2"/>
      <c r="I357" s="1"/>
      <c r="J357" s="2"/>
      <c r="K357" s="1"/>
      <c r="L357"/>
      <c r="M357" s="3"/>
      <c r="N357" s="3"/>
      <c r="O357" s="3"/>
      <c r="Q357" s="3"/>
    </row>
    <row r="358" spans="1:17" s="6" customFormat="1" x14ac:dyDescent="0.25">
      <c r="A358"/>
      <c r="B358" s="5"/>
      <c r="C358" s="7"/>
      <c r="D358"/>
      <c r="E358" s="4"/>
      <c r="F358" s="3"/>
      <c r="G358" s="2"/>
      <c r="H358" s="2"/>
      <c r="I358" s="1"/>
      <c r="J358" s="2"/>
      <c r="K358" s="1"/>
      <c r="L358"/>
      <c r="M358" s="3"/>
      <c r="N358" s="3"/>
      <c r="O358" s="3"/>
      <c r="Q358" s="3"/>
    </row>
    <row r="359" spans="1:17" s="6" customFormat="1" x14ac:dyDescent="0.25">
      <c r="A359"/>
      <c r="B359" s="5"/>
      <c r="C359" s="7"/>
      <c r="D359"/>
      <c r="E359" s="4"/>
      <c r="F359" s="3"/>
      <c r="G359" s="2"/>
      <c r="H359" s="2"/>
      <c r="I359" s="1"/>
      <c r="J359" s="2"/>
      <c r="K359" s="1"/>
      <c r="L359"/>
      <c r="M359" s="3"/>
      <c r="N359" s="3"/>
      <c r="O359" s="3"/>
      <c r="Q359" s="3"/>
    </row>
    <row r="360" spans="1:17" s="6" customFormat="1" x14ac:dyDescent="0.25">
      <c r="A360"/>
      <c r="B360" s="5"/>
      <c r="C360" s="7"/>
      <c r="D360"/>
      <c r="E360" s="4"/>
      <c r="F360" s="3"/>
      <c r="G360" s="2"/>
      <c r="H360" s="2"/>
      <c r="I360" s="1"/>
      <c r="J360" s="2"/>
      <c r="K360" s="1"/>
      <c r="L360"/>
      <c r="M360" s="3"/>
      <c r="N360" s="3"/>
      <c r="O360" s="3"/>
      <c r="Q360" s="3"/>
    </row>
    <row r="361" spans="1:17" s="6" customFormat="1" x14ac:dyDescent="0.25">
      <c r="A361"/>
      <c r="B361" s="5"/>
      <c r="C361" s="7"/>
      <c r="D361"/>
      <c r="E361" s="4"/>
      <c r="F361" s="3"/>
      <c r="G361" s="2"/>
      <c r="H361" s="2"/>
      <c r="I361" s="1"/>
      <c r="J361" s="2"/>
      <c r="K361" s="1"/>
      <c r="L361"/>
      <c r="M361" s="3"/>
      <c r="N361" s="3"/>
      <c r="O361" s="3"/>
      <c r="Q361" s="3"/>
    </row>
    <row r="362" spans="1:17" s="6" customFormat="1" x14ac:dyDescent="0.25">
      <c r="A362"/>
      <c r="B362" s="5"/>
      <c r="C362" s="7"/>
      <c r="D362"/>
      <c r="E362" s="4"/>
      <c r="F362" s="3"/>
      <c r="G362" s="2"/>
      <c r="H362" s="2"/>
      <c r="I362" s="1"/>
      <c r="J362" s="2"/>
      <c r="K362" s="1"/>
      <c r="L362"/>
      <c r="M362" s="3"/>
      <c r="N362" s="3"/>
      <c r="O362" s="3"/>
      <c r="Q362" s="3"/>
    </row>
    <row r="363" spans="1:17" s="6" customFormat="1" x14ac:dyDescent="0.25">
      <c r="A363"/>
      <c r="B363" s="5"/>
      <c r="C363" s="7"/>
      <c r="D363"/>
      <c r="E363" s="4"/>
      <c r="F363" s="3"/>
      <c r="G363" s="2"/>
      <c r="H363" s="2"/>
      <c r="I363" s="1"/>
      <c r="J363" s="2"/>
      <c r="K363" s="1"/>
      <c r="L363"/>
      <c r="M363" s="3"/>
      <c r="N363" s="3"/>
      <c r="O363" s="3"/>
      <c r="Q363" s="3"/>
    </row>
    <row r="364" spans="1:17" s="6" customFormat="1" x14ac:dyDescent="0.25">
      <c r="A364"/>
      <c r="B364" s="5"/>
      <c r="C364" s="7"/>
      <c r="D364"/>
      <c r="E364" s="4"/>
      <c r="F364" s="3"/>
      <c r="G364" s="2"/>
      <c r="H364" s="2"/>
      <c r="I364" s="1"/>
      <c r="J364" s="2"/>
      <c r="K364" s="1"/>
      <c r="L364"/>
      <c r="M364" s="3"/>
      <c r="N364" s="3"/>
      <c r="O364" s="3"/>
      <c r="Q364" s="3"/>
    </row>
    <row r="365" spans="1:17" s="6" customFormat="1" x14ac:dyDescent="0.25">
      <c r="A365"/>
      <c r="B365" s="5"/>
      <c r="C365" s="7"/>
      <c r="D365"/>
      <c r="E365" s="4"/>
      <c r="F365" s="3"/>
      <c r="G365" s="2"/>
      <c r="H365" s="2"/>
      <c r="I365" s="1"/>
      <c r="J365" s="2"/>
      <c r="K365" s="1"/>
      <c r="L365"/>
      <c r="M365" s="3"/>
      <c r="N365" s="3"/>
      <c r="O365" s="3"/>
      <c r="Q365" s="3"/>
    </row>
    <row r="366" spans="1:17" s="6" customFormat="1" x14ac:dyDescent="0.25">
      <c r="A366"/>
      <c r="B366" s="5"/>
      <c r="C366" s="7"/>
      <c r="D366"/>
      <c r="E366" s="4"/>
      <c r="F366" s="3"/>
      <c r="G366" s="2"/>
      <c r="H366" s="2"/>
      <c r="I366" s="1"/>
      <c r="J366" s="2"/>
      <c r="K366" s="1"/>
      <c r="L366"/>
      <c r="M366" s="3"/>
      <c r="N366" s="3"/>
      <c r="O366" s="3"/>
      <c r="Q366" s="3"/>
    </row>
    <row r="367" spans="1:17" s="6" customFormat="1" x14ac:dyDescent="0.25">
      <c r="A367"/>
      <c r="B367" s="5"/>
      <c r="C367" s="7"/>
      <c r="D367"/>
      <c r="E367" s="4"/>
      <c r="F367" s="3"/>
      <c r="G367" s="2"/>
      <c r="H367" s="2"/>
      <c r="I367" s="1"/>
      <c r="J367" s="2"/>
      <c r="K367" s="1"/>
      <c r="L367"/>
      <c r="M367" s="3"/>
      <c r="N367" s="3"/>
      <c r="O367" s="3"/>
      <c r="Q367" s="3"/>
    </row>
    <row r="368" spans="1:17" s="6" customFormat="1" x14ac:dyDescent="0.25">
      <c r="A368"/>
      <c r="B368" s="5"/>
      <c r="C368" s="7"/>
      <c r="D368"/>
      <c r="E368" s="4"/>
      <c r="F368" s="3"/>
      <c r="G368" s="2"/>
      <c r="H368" s="2"/>
      <c r="I368" s="1"/>
      <c r="J368" s="2"/>
      <c r="K368" s="1"/>
      <c r="L368"/>
      <c r="M368" s="3"/>
      <c r="N368" s="3"/>
      <c r="O368" s="3"/>
      <c r="Q368" s="3"/>
    </row>
    <row r="369" spans="1:17" s="6" customFormat="1" x14ac:dyDescent="0.25">
      <c r="A369"/>
      <c r="B369" s="5"/>
      <c r="C369" s="7"/>
      <c r="D369"/>
      <c r="E369" s="4"/>
      <c r="F369" s="3"/>
      <c r="G369" s="2"/>
      <c r="H369" s="2"/>
      <c r="I369" s="1"/>
      <c r="J369" s="2"/>
      <c r="K369" s="1"/>
      <c r="L369"/>
      <c r="M369" s="3"/>
      <c r="N369" s="3"/>
      <c r="O369" s="3"/>
      <c r="Q369" s="3"/>
    </row>
    <row r="370" spans="1:17" s="6" customFormat="1" x14ac:dyDescent="0.25">
      <c r="A370"/>
      <c r="B370" s="5"/>
      <c r="C370" s="7"/>
      <c r="D370"/>
      <c r="E370" s="4"/>
      <c r="F370" s="3"/>
      <c r="G370" s="2"/>
      <c r="H370" s="2"/>
      <c r="I370" s="1"/>
      <c r="J370" s="2"/>
      <c r="K370" s="1"/>
      <c r="L370"/>
      <c r="M370" s="3"/>
      <c r="N370" s="3"/>
      <c r="O370" s="3"/>
      <c r="Q370" s="3"/>
    </row>
    <row r="371" spans="1:17" s="6" customFormat="1" x14ac:dyDescent="0.25">
      <c r="A371"/>
      <c r="B371" s="5"/>
      <c r="C371" s="7"/>
      <c r="D371"/>
      <c r="E371" s="4"/>
      <c r="F371" s="3"/>
      <c r="G371" s="2"/>
      <c r="H371" s="2"/>
      <c r="I371" s="1"/>
      <c r="J371" s="2"/>
      <c r="K371" s="1"/>
      <c r="L371"/>
      <c r="M371" s="3"/>
      <c r="N371" s="3"/>
      <c r="O371" s="3"/>
      <c r="Q371" s="3"/>
    </row>
    <row r="372" spans="1:17" s="6" customFormat="1" x14ac:dyDescent="0.25">
      <c r="A372"/>
      <c r="B372" s="5"/>
      <c r="C372" s="7"/>
      <c r="D372"/>
      <c r="E372" s="4"/>
      <c r="F372" s="3"/>
      <c r="G372" s="2"/>
      <c r="H372" s="2"/>
      <c r="I372" s="1"/>
      <c r="J372" s="2"/>
      <c r="K372" s="1"/>
      <c r="L372"/>
      <c r="M372" s="3"/>
      <c r="N372" s="3"/>
      <c r="O372" s="3"/>
      <c r="Q372" s="3"/>
    </row>
    <row r="373" spans="1:17" s="6" customFormat="1" x14ac:dyDescent="0.25">
      <c r="A373"/>
      <c r="B373" s="5"/>
      <c r="C373" s="7"/>
      <c r="D373"/>
      <c r="E373" s="4"/>
      <c r="F373" s="3"/>
      <c r="G373" s="2"/>
      <c r="H373" s="2"/>
      <c r="I373" s="1"/>
      <c r="J373" s="2"/>
      <c r="K373" s="1"/>
      <c r="L373"/>
      <c r="M373" s="3"/>
      <c r="N373" s="3"/>
      <c r="O373" s="3"/>
      <c r="Q373" s="3"/>
    </row>
    <row r="374" spans="1:17" s="6" customFormat="1" x14ac:dyDescent="0.25">
      <c r="A374"/>
      <c r="B374" s="5"/>
      <c r="C374" s="7"/>
      <c r="D374"/>
      <c r="E374" s="4"/>
      <c r="F374" s="3"/>
      <c r="G374" s="2"/>
      <c r="H374" s="2"/>
      <c r="I374" s="1"/>
      <c r="J374" s="2"/>
      <c r="K374" s="1"/>
      <c r="L374"/>
      <c r="M374" s="3"/>
      <c r="N374" s="3"/>
      <c r="O374" s="3"/>
      <c r="Q374" s="3"/>
    </row>
    <row r="375" spans="1:17" s="6" customFormat="1" x14ac:dyDescent="0.25">
      <c r="A375"/>
      <c r="B375" s="5"/>
      <c r="C375" s="7"/>
      <c r="D375"/>
      <c r="E375" s="4"/>
      <c r="F375" s="3"/>
      <c r="G375" s="2"/>
      <c r="H375" s="2"/>
      <c r="I375" s="1"/>
      <c r="J375" s="2"/>
      <c r="K375" s="1"/>
      <c r="L375"/>
      <c r="M375" s="3"/>
      <c r="N375" s="3"/>
      <c r="O375" s="3"/>
      <c r="Q375" s="3"/>
    </row>
    <row r="376" spans="1:17" s="6" customFormat="1" x14ac:dyDescent="0.25">
      <c r="A376"/>
      <c r="B376" s="5"/>
      <c r="C376" s="7"/>
      <c r="D376"/>
      <c r="E376" s="4"/>
      <c r="F376" s="3"/>
      <c r="G376" s="2"/>
      <c r="H376" s="2"/>
      <c r="I376" s="1"/>
      <c r="J376" s="2"/>
      <c r="K376" s="1"/>
      <c r="L376"/>
      <c r="M376" s="3"/>
      <c r="N376" s="3"/>
      <c r="O376" s="3"/>
      <c r="Q376" s="3"/>
    </row>
    <row r="377" spans="1:17" s="6" customFormat="1" x14ac:dyDescent="0.25">
      <c r="A377"/>
      <c r="B377" s="5"/>
      <c r="C377" s="7"/>
      <c r="D377"/>
      <c r="E377" s="4"/>
      <c r="F377" s="3"/>
      <c r="G377" s="2"/>
      <c r="H377" s="2"/>
      <c r="I377" s="1"/>
      <c r="J377" s="2"/>
      <c r="K377" s="1"/>
      <c r="L377"/>
      <c r="M377" s="3"/>
      <c r="N377" s="3"/>
      <c r="O377" s="3"/>
      <c r="Q377" s="3"/>
    </row>
    <row r="378" spans="1:17" s="6" customFormat="1" x14ac:dyDescent="0.25">
      <c r="A378"/>
      <c r="B378" s="5"/>
      <c r="C378" s="7"/>
      <c r="D378"/>
      <c r="E378" s="4"/>
      <c r="F378" s="3"/>
      <c r="G378" s="2"/>
      <c r="H378" s="2"/>
      <c r="I378" s="1"/>
      <c r="J378" s="2"/>
      <c r="K378" s="1"/>
      <c r="L378"/>
      <c r="M378" s="3"/>
      <c r="N378" s="3"/>
      <c r="O378" s="3"/>
      <c r="Q378" s="3"/>
    </row>
    <row r="379" spans="1:17" s="6" customFormat="1" x14ac:dyDescent="0.25">
      <c r="A379"/>
      <c r="B379" s="5"/>
      <c r="C379" s="7"/>
      <c r="D379"/>
      <c r="E379" s="4"/>
      <c r="F379" s="3"/>
      <c r="G379" s="2"/>
      <c r="H379" s="2"/>
      <c r="I379" s="1"/>
      <c r="J379" s="2"/>
      <c r="K379" s="1"/>
      <c r="L379"/>
      <c r="M379" s="3"/>
      <c r="N379" s="3"/>
      <c r="O379" s="3"/>
      <c r="Q379" s="3"/>
    </row>
    <row r="380" spans="1:17" s="6" customFormat="1" x14ac:dyDescent="0.25">
      <c r="A380"/>
      <c r="B380" s="5"/>
      <c r="C380" s="7"/>
      <c r="D380"/>
      <c r="E380" s="4"/>
      <c r="F380" s="3"/>
      <c r="G380" s="2"/>
      <c r="H380" s="2"/>
      <c r="I380" s="1"/>
      <c r="J380" s="2"/>
      <c r="K380" s="1"/>
      <c r="L380"/>
      <c r="M380" s="3"/>
      <c r="N380" s="3"/>
      <c r="O380" s="3"/>
      <c r="Q380" s="3"/>
    </row>
    <row r="381" spans="1:17" s="6" customFormat="1" x14ac:dyDescent="0.25">
      <c r="A381"/>
      <c r="B381" s="5"/>
      <c r="C381" s="7"/>
      <c r="D381"/>
      <c r="E381" s="4"/>
      <c r="F381" s="3"/>
      <c r="G381" s="2"/>
      <c r="H381" s="2"/>
      <c r="I381" s="1"/>
      <c r="J381" s="2"/>
      <c r="K381" s="1"/>
      <c r="L381"/>
      <c r="M381" s="3"/>
      <c r="N381" s="3"/>
      <c r="O381" s="3"/>
      <c r="Q381" s="3"/>
    </row>
    <row r="382" spans="1:17" s="6" customFormat="1" x14ac:dyDescent="0.25">
      <c r="A382"/>
      <c r="B382" s="5"/>
      <c r="C382" s="7"/>
      <c r="D382"/>
      <c r="E382" s="4"/>
      <c r="F382" s="3"/>
      <c r="G382" s="2"/>
      <c r="H382" s="2"/>
      <c r="I382" s="1"/>
      <c r="J382" s="2"/>
      <c r="K382" s="1"/>
      <c r="L382"/>
      <c r="M382" s="3"/>
      <c r="N382" s="3"/>
      <c r="O382" s="3"/>
      <c r="Q382" s="3"/>
    </row>
    <row r="383" spans="1:17" s="6" customFormat="1" x14ac:dyDescent="0.25">
      <c r="A383"/>
      <c r="B383" s="5"/>
      <c r="C383" s="7"/>
      <c r="D383"/>
      <c r="E383" s="4"/>
      <c r="F383" s="3"/>
      <c r="G383" s="2"/>
      <c r="H383" s="2"/>
      <c r="I383" s="1"/>
      <c r="J383" s="2"/>
      <c r="K383" s="1"/>
      <c r="L383"/>
      <c r="M383" s="3"/>
      <c r="N383" s="3"/>
      <c r="O383" s="3"/>
      <c r="Q383" s="3"/>
    </row>
    <row r="384" spans="1:17" s="6" customFormat="1" x14ac:dyDescent="0.25">
      <c r="A384"/>
      <c r="B384" s="5"/>
      <c r="C384" s="7"/>
      <c r="D384"/>
      <c r="E384" s="4"/>
      <c r="F384" s="3"/>
      <c r="G384" s="2"/>
      <c r="H384" s="2"/>
      <c r="I384" s="1"/>
      <c r="J384" s="2"/>
      <c r="K384" s="1"/>
      <c r="L384"/>
      <c r="M384" s="3"/>
      <c r="N384" s="3"/>
      <c r="O384" s="3"/>
      <c r="Q384" s="3"/>
    </row>
    <row r="385" spans="1:17" s="6" customFormat="1" x14ac:dyDescent="0.25">
      <c r="A385"/>
      <c r="B385" s="5"/>
      <c r="C385" s="7"/>
      <c r="D385"/>
      <c r="E385" s="4"/>
      <c r="F385" s="3"/>
      <c r="G385" s="2"/>
      <c r="H385" s="2"/>
      <c r="I385" s="1"/>
      <c r="J385" s="2"/>
      <c r="K385" s="1"/>
      <c r="L385"/>
      <c r="M385" s="3"/>
      <c r="N385" s="3"/>
      <c r="O385" s="3"/>
      <c r="Q385" s="3"/>
    </row>
    <row r="386" spans="1:17" s="6" customFormat="1" x14ac:dyDescent="0.25">
      <c r="A386"/>
      <c r="B386" s="5"/>
      <c r="C386" s="7"/>
      <c r="D386"/>
      <c r="E386" s="4"/>
      <c r="F386" s="3"/>
      <c r="G386" s="2"/>
      <c r="H386" s="2"/>
      <c r="I386" s="1"/>
      <c r="J386" s="2"/>
      <c r="K386" s="1"/>
      <c r="L386"/>
      <c r="M386" s="3"/>
      <c r="N386" s="3"/>
      <c r="O386" s="3"/>
      <c r="Q386" s="3"/>
    </row>
  </sheetData>
  <mergeCells count="9">
    <mergeCell ref="E10:G10"/>
    <mergeCell ref="D1:K3"/>
    <mergeCell ref="A13:B13"/>
    <mergeCell ref="G166:K167"/>
    <mergeCell ref="E5:G5"/>
    <mergeCell ref="E6:G6"/>
    <mergeCell ref="E7:G7"/>
    <mergeCell ref="E8:G8"/>
    <mergeCell ref="E9:G9"/>
  </mergeCells>
  <conditionalFormatting sqref="A13:E14">
    <cfRule type="notContainsBlanks" dxfId="18" priority="20">
      <formula>LEN(TRIM(A13))&gt;0</formula>
    </cfRule>
  </conditionalFormatting>
  <conditionalFormatting sqref="F63:F65 F127:F128 F174:F176">
    <cfRule type="notContainsBlanks" dxfId="17" priority="19">
      <formula>LEN(TRIM(F63))&gt;0</formula>
    </cfRule>
  </conditionalFormatting>
  <conditionalFormatting sqref="G15:I57 G83:I131 G165:I165 G166 G169:I222 G225:I234">
    <cfRule type="notContainsBlanks" dxfId="16" priority="17">
      <formula>LEN(TRIM(G15))&gt;0</formula>
    </cfRule>
  </conditionalFormatting>
  <conditionalFormatting sqref="G59:I81">
    <cfRule type="notContainsBlanks" dxfId="15" priority="16">
      <formula>LEN(TRIM(G59))&gt;0</formula>
    </cfRule>
  </conditionalFormatting>
  <conditionalFormatting sqref="G133:I136 G138:I141 G148:I153 G155:I158 G160:I163 G143:I146">
    <cfRule type="notContainsBlanks" dxfId="14" priority="18">
      <formula>LEN(TRIM(G133))&gt;0</formula>
    </cfRule>
  </conditionalFormatting>
  <conditionalFormatting sqref="G13:K14">
    <cfRule type="notContainsBlanks" dxfId="13" priority="6">
      <formula>LEN(TRIM(G13))&gt;0</formula>
    </cfRule>
  </conditionalFormatting>
  <conditionalFormatting sqref="J22 J29 J38 J43 J48 J53 J58">
    <cfRule type="notContainsBlanks" dxfId="12" priority="7">
      <formula>LEN(TRIM(J22))&gt;0</formula>
    </cfRule>
  </conditionalFormatting>
  <conditionalFormatting sqref="J67:J68 J71">
    <cfRule type="notContainsBlanks" dxfId="11" priority="5">
      <formula>LEN(TRIM(J67))&gt;0</formula>
    </cfRule>
  </conditionalFormatting>
  <conditionalFormatting sqref="J82 J89 J92 J95:J96">
    <cfRule type="notContainsBlanks" dxfId="10" priority="4">
      <formula>LEN(TRIM(J82))&gt;0</formula>
    </cfRule>
  </conditionalFormatting>
  <conditionalFormatting sqref="J132">
    <cfRule type="notContainsBlanks" dxfId="9" priority="15">
      <formula>LEN(TRIM(J132))&gt;0</formula>
    </cfRule>
  </conditionalFormatting>
  <conditionalFormatting sqref="J137">
    <cfRule type="notContainsBlanks" dxfId="8" priority="14">
      <formula>LEN(TRIM(J137))&gt;0</formula>
    </cfRule>
  </conditionalFormatting>
  <conditionalFormatting sqref="J142">
    <cfRule type="notContainsBlanks" dxfId="7" priority="13">
      <formula>LEN(TRIM(J142))&gt;0</formula>
    </cfRule>
  </conditionalFormatting>
  <conditionalFormatting sqref="J147">
    <cfRule type="notContainsBlanks" dxfId="6" priority="12">
      <formula>LEN(TRIM(J147))&gt;0</formula>
    </cfRule>
  </conditionalFormatting>
  <conditionalFormatting sqref="J154">
    <cfRule type="notContainsBlanks" dxfId="5" priority="3">
      <formula>LEN(TRIM(J154))&gt;0</formula>
    </cfRule>
  </conditionalFormatting>
  <conditionalFormatting sqref="J159">
    <cfRule type="notContainsBlanks" dxfId="4" priority="11">
      <formula>LEN(TRIM(J159))&gt;0</formula>
    </cfRule>
  </conditionalFormatting>
  <conditionalFormatting sqref="J164">
    <cfRule type="notContainsBlanks" dxfId="3" priority="2">
      <formula>LEN(TRIM(J164))&gt;0</formula>
    </cfRule>
  </conditionalFormatting>
  <conditionalFormatting sqref="J191">
    <cfRule type="notContainsBlanks" dxfId="2" priority="10">
      <formula>LEN(TRIM(J191))&gt;0</formula>
    </cfRule>
  </conditionalFormatting>
  <conditionalFormatting sqref="J193 J197 J199 J201 J203 J205 J207 J209 J211 J213 J215 J217">
    <cfRule type="notContainsBlanks" dxfId="1" priority="9">
      <formula>LEN(TRIM(J193))&gt;0</formula>
    </cfRule>
  </conditionalFormatting>
  <conditionalFormatting sqref="J195">
    <cfRule type="notContainsBlanks" dxfId="0" priority="1">
      <formula>LEN(TRIM(J195))&gt;0</formula>
    </cfRule>
  </conditionalFormatting>
  <dataValidations count="3">
    <dataValidation type="list" showErrorMessage="1" promptTitle="Choix du prix" sqref="K9" xr:uid="{524B778D-4634-4B58-81FA-308FFC1D88E2}">
      <formula1>$P$5:$P$9</formula1>
    </dataValidation>
    <dataValidation type="list" showErrorMessage="1" promptTitle="Choix du prix" sqref="J10" xr:uid="{FD9B18F1-5806-468C-8E58-406EDF273BC6}">
      <formula1>$AK$17:$AK$20</formula1>
    </dataValidation>
    <dataValidation type="textLength" allowBlank="1" showInputMessage="1" showErrorMessage="1" sqref="G289:J1048576 E237:E1048576 F78:F96 F174:F228 F234:F1048576 E13 E235 F13:F30 E15:E16 F113:F172 F32:F76 D1 E12:I12 F100:F111" xr:uid="{C7DDB4E8-6F09-4A40-934E-6CC0880987D2}">
      <formula1>10</formula1>
      <formula2>20</formula2>
    </dataValidation>
  </dataValidations>
  <hyperlinks>
    <hyperlink ref="C5" r:id="rId1" display="invocation@invocation.ca" xr:uid="{2B5D3AA2-1D91-4EFA-B09D-E21B4C435230}"/>
  </hyperlinks>
  <printOptions horizontalCentered="1"/>
  <pageMargins left="0.23622047244094491" right="0.23622047244094491" top="0.35433070866141736" bottom="0.35433070866141736" header="0.31496062992125984" footer="0.19685039370078741"/>
  <pageSetup scale="70" fitToHeight="0" orientation="portrait" r:id="rId2"/>
  <headerFooter>
    <oddFooter>&amp;L&amp;F/&amp;A&amp;R&amp;P/&amp;N</oddFooter>
  </headerFooter>
  <rowBreaks count="3" manualBreakCount="3">
    <brk id="82" max="16383" man="1"/>
    <brk id="154" max="16383" man="1"/>
    <brk id="21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Bon Cde</vt:lpstr>
      <vt:lpstr>'Bon Cde'!Impression_des_titres</vt:lpstr>
      <vt:lpstr>'Bon Cde'!Zone_d_impression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G</dc:creator>
  <cp:lastModifiedBy>Laurence G</cp:lastModifiedBy>
  <dcterms:created xsi:type="dcterms:W3CDTF">2024-05-02T18:12:35Z</dcterms:created>
  <dcterms:modified xsi:type="dcterms:W3CDTF">2024-05-27T21:25:26Z</dcterms:modified>
</cp:coreProperties>
</file>