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_DOCS ORIGINAUX OFFICIELS\1_Politiques et Listes Prix\Listes en Ligne\"/>
    </mc:Choice>
  </mc:AlternateContent>
  <xr:revisionPtr revIDLastSave="0" documentId="13_ncr:1_{2EED26F8-2172-481D-B9B9-207627B752EC}" xr6:coauthVersionLast="47" xr6:coauthVersionMax="47" xr10:uidLastSave="{00000000-0000-0000-0000-000000000000}"/>
  <bookViews>
    <workbookView xWindow="-120" yWindow="-120" windowWidth="25440" windowHeight="15270" xr2:uid="{1E015632-5FCA-4DC5-82B2-A7A31AB5BCAD}"/>
  </bookViews>
  <sheets>
    <sheet name="Bon Cde" sheetId="1" r:id="rId1"/>
  </sheets>
  <externalReferences>
    <externalReference r:id="rId2"/>
  </externalReferences>
  <definedNames>
    <definedName name="_xlnm.Print_Titles" localSheetId="0">'Bon Cde'!$12:$14</definedName>
    <definedName name="_xlnm.Print_Area" localSheetId="0">'Bon Cde'!$A$1:$K$235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1" i="1" l="1"/>
  <c r="E231" i="1"/>
  <c r="D231" i="1"/>
  <c r="C231" i="1"/>
  <c r="B231" i="1"/>
  <c r="A231" i="1"/>
  <c r="K230" i="1"/>
  <c r="E230" i="1"/>
  <c r="D230" i="1"/>
  <c r="C230" i="1"/>
  <c r="B230" i="1"/>
  <c r="A230" i="1"/>
  <c r="K229" i="1"/>
  <c r="E229" i="1"/>
  <c r="D229" i="1"/>
  <c r="B229" i="1"/>
  <c r="A229" i="1"/>
  <c r="K228" i="1"/>
  <c r="E228" i="1"/>
  <c r="D228" i="1"/>
  <c r="C228" i="1"/>
  <c r="B228" i="1"/>
  <c r="A228" i="1"/>
  <c r="K227" i="1"/>
  <c r="E227" i="1"/>
  <c r="D227" i="1"/>
  <c r="C227" i="1"/>
  <c r="B227" i="1"/>
  <c r="A227" i="1"/>
  <c r="E226" i="1"/>
  <c r="C226" i="1"/>
  <c r="B226" i="1"/>
  <c r="A226" i="1"/>
  <c r="E225" i="1"/>
  <c r="D225" i="1"/>
  <c r="C225" i="1"/>
  <c r="A225" i="1"/>
  <c r="E224" i="1"/>
  <c r="D224" i="1"/>
  <c r="C224" i="1"/>
  <c r="B224" i="1"/>
  <c r="A224" i="1"/>
  <c r="E223" i="1"/>
  <c r="D223" i="1"/>
  <c r="C223" i="1"/>
  <c r="B223" i="1"/>
  <c r="A223" i="1"/>
  <c r="G222" i="1"/>
  <c r="E222" i="1"/>
  <c r="D222" i="1"/>
  <c r="C222" i="1"/>
  <c r="B222" i="1"/>
  <c r="A222" i="1"/>
  <c r="G221" i="1"/>
  <c r="E221" i="1"/>
  <c r="D221" i="1"/>
  <c r="C221" i="1"/>
  <c r="B221" i="1"/>
  <c r="A221" i="1"/>
  <c r="G220" i="1"/>
  <c r="J220" i="1" s="1"/>
  <c r="K220" i="1" s="1"/>
  <c r="E220" i="1"/>
  <c r="D220" i="1"/>
  <c r="C220" i="1"/>
  <c r="B220" i="1"/>
  <c r="A220" i="1"/>
  <c r="E219" i="1"/>
  <c r="D219" i="1"/>
  <c r="C219" i="1"/>
  <c r="A219" i="1"/>
  <c r="E218" i="1"/>
  <c r="D218" i="1"/>
  <c r="C218" i="1"/>
  <c r="B218" i="1"/>
  <c r="A218" i="1"/>
  <c r="E217" i="1"/>
  <c r="D217" i="1"/>
  <c r="C217" i="1"/>
  <c r="B217" i="1"/>
  <c r="A217" i="1"/>
  <c r="G216" i="1"/>
  <c r="J216" i="1" s="1"/>
  <c r="K216" i="1" s="1"/>
  <c r="E216" i="1"/>
  <c r="D216" i="1"/>
  <c r="C216" i="1"/>
  <c r="B216" i="1"/>
  <c r="A216" i="1"/>
  <c r="J215" i="1"/>
  <c r="K215" i="1" s="1"/>
  <c r="E215" i="1"/>
  <c r="D215" i="1"/>
  <c r="C215" i="1"/>
  <c r="B215" i="1"/>
  <c r="A215" i="1"/>
  <c r="G214" i="1"/>
  <c r="E214" i="1"/>
  <c r="D214" i="1"/>
  <c r="C214" i="1"/>
  <c r="B214" i="1"/>
  <c r="A214" i="1"/>
  <c r="J213" i="1"/>
  <c r="K213" i="1" s="1"/>
  <c r="E213" i="1"/>
  <c r="D213" i="1"/>
  <c r="C213" i="1"/>
  <c r="B213" i="1"/>
  <c r="A213" i="1"/>
  <c r="G212" i="1"/>
  <c r="E212" i="1"/>
  <c r="D212" i="1"/>
  <c r="C212" i="1"/>
  <c r="B212" i="1"/>
  <c r="A212" i="1"/>
  <c r="K211" i="1"/>
  <c r="J211" i="1"/>
  <c r="E211" i="1"/>
  <c r="D211" i="1"/>
  <c r="C211" i="1"/>
  <c r="B211" i="1"/>
  <c r="A211" i="1"/>
  <c r="G210" i="1"/>
  <c r="E210" i="1"/>
  <c r="D210" i="1"/>
  <c r="C210" i="1"/>
  <c r="B210" i="1"/>
  <c r="A210" i="1"/>
  <c r="J209" i="1"/>
  <c r="K209" i="1" s="1"/>
  <c r="E209" i="1"/>
  <c r="D209" i="1"/>
  <c r="C209" i="1"/>
  <c r="B209" i="1"/>
  <c r="A209" i="1"/>
  <c r="G208" i="1"/>
  <c r="E208" i="1"/>
  <c r="D208" i="1"/>
  <c r="C208" i="1"/>
  <c r="B208" i="1"/>
  <c r="A208" i="1"/>
  <c r="J207" i="1"/>
  <c r="K207" i="1" s="1"/>
  <c r="E207" i="1"/>
  <c r="D207" i="1"/>
  <c r="C207" i="1"/>
  <c r="B207" i="1"/>
  <c r="A207" i="1"/>
  <c r="G206" i="1"/>
  <c r="E206" i="1"/>
  <c r="D206" i="1"/>
  <c r="C206" i="1"/>
  <c r="B206" i="1"/>
  <c r="A206" i="1"/>
  <c r="J205" i="1"/>
  <c r="K205" i="1" s="1"/>
  <c r="E205" i="1"/>
  <c r="D205" i="1"/>
  <c r="C205" i="1"/>
  <c r="B205" i="1"/>
  <c r="A205" i="1"/>
  <c r="G204" i="1"/>
  <c r="E204" i="1"/>
  <c r="D204" i="1"/>
  <c r="C204" i="1"/>
  <c r="B204" i="1"/>
  <c r="A204" i="1"/>
  <c r="K203" i="1"/>
  <c r="J203" i="1"/>
  <c r="E203" i="1"/>
  <c r="D203" i="1"/>
  <c r="C203" i="1"/>
  <c r="B203" i="1"/>
  <c r="A203" i="1"/>
  <c r="G202" i="1"/>
  <c r="E202" i="1"/>
  <c r="D202" i="1"/>
  <c r="C202" i="1"/>
  <c r="B202" i="1"/>
  <c r="A202" i="1"/>
  <c r="J201" i="1"/>
  <c r="K201" i="1" s="1"/>
  <c r="E201" i="1"/>
  <c r="D201" i="1"/>
  <c r="C201" i="1"/>
  <c r="B201" i="1"/>
  <c r="A201" i="1"/>
  <c r="G200" i="1"/>
  <c r="E200" i="1"/>
  <c r="D200" i="1"/>
  <c r="C200" i="1"/>
  <c r="B200" i="1"/>
  <c r="A200" i="1"/>
  <c r="J199" i="1"/>
  <c r="K199" i="1" s="1"/>
  <c r="E199" i="1"/>
  <c r="D199" i="1"/>
  <c r="C199" i="1"/>
  <c r="B199" i="1"/>
  <c r="A199" i="1"/>
  <c r="G198" i="1"/>
  <c r="E198" i="1"/>
  <c r="D198" i="1"/>
  <c r="C198" i="1"/>
  <c r="B198" i="1"/>
  <c r="A198" i="1"/>
  <c r="J197" i="1"/>
  <c r="K197" i="1" s="1"/>
  <c r="E197" i="1"/>
  <c r="D197" i="1"/>
  <c r="C197" i="1"/>
  <c r="B197" i="1"/>
  <c r="A197" i="1"/>
  <c r="G196" i="1"/>
  <c r="E196" i="1"/>
  <c r="D196" i="1"/>
  <c r="C196" i="1"/>
  <c r="B196" i="1"/>
  <c r="A196" i="1"/>
  <c r="K195" i="1"/>
  <c r="J195" i="1"/>
  <c r="E195" i="1"/>
  <c r="D195" i="1"/>
  <c r="C195" i="1"/>
  <c r="B195" i="1"/>
  <c r="A195" i="1"/>
  <c r="G194" i="1"/>
  <c r="E194" i="1"/>
  <c r="D194" i="1"/>
  <c r="C194" i="1"/>
  <c r="B194" i="1"/>
  <c r="A194" i="1"/>
  <c r="J193" i="1"/>
  <c r="K193" i="1" s="1"/>
  <c r="E193" i="1"/>
  <c r="D193" i="1"/>
  <c r="C193" i="1"/>
  <c r="B193" i="1"/>
  <c r="G192" i="1"/>
  <c r="E192" i="1"/>
  <c r="D192" i="1"/>
  <c r="C192" i="1"/>
  <c r="B192" i="1"/>
  <c r="J191" i="1"/>
  <c r="K191" i="1" s="1"/>
  <c r="E191" i="1"/>
  <c r="D191" i="1"/>
  <c r="C191" i="1"/>
  <c r="B191" i="1"/>
  <c r="A191" i="1"/>
  <c r="G190" i="1"/>
  <c r="E190" i="1"/>
  <c r="D190" i="1"/>
  <c r="C190" i="1"/>
  <c r="B190" i="1"/>
  <c r="A190" i="1"/>
  <c r="K189" i="1"/>
  <c r="E189" i="1"/>
  <c r="D189" i="1"/>
  <c r="C189" i="1"/>
  <c r="B189" i="1"/>
  <c r="A189" i="1"/>
  <c r="G188" i="1"/>
  <c r="J188" i="1" s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G184" i="1"/>
  <c r="J184" i="1" s="1"/>
  <c r="K184" i="1" s="1"/>
  <c r="E184" i="1"/>
  <c r="D184" i="1"/>
  <c r="C184" i="1"/>
  <c r="B184" i="1"/>
  <c r="A184" i="1"/>
  <c r="J183" i="1"/>
  <c r="K183" i="1" s="1"/>
  <c r="G183" i="1"/>
  <c r="E183" i="1"/>
  <c r="D183" i="1"/>
  <c r="C183" i="1"/>
  <c r="B183" i="1"/>
  <c r="A183" i="1"/>
  <c r="G182" i="1"/>
  <c r="J182" i="1" s="1"/>
  <c r="K182" i="1" s="1"/>
  <c r="E182" i="1"/>
  <c r="D182" i="1"/>
  <c r="C182" i="1"/>
  <c r="B182" i="1"/>
  <c r="A182" i="1"/>
  <c r="G181" i="1"/>
  <c r="J181" i="1" s="1"/>
  <c r="K181" i="1" s="1"/>
  <c r="E181" i="1"/>
  <c r="D181" i="1"/>
  <c r="C181" i="1"/>
  <c r="B181" i="1"/>
  <c r="A181" i="1"/>
  <c r="G180" i="1"/>
  <c r="J180" i="1" s="1"/>
  <c r="K180" i="1" s="1"/>
  <c r="E180" i="1"/>
  <c r="D180" i="1"/>
  <c r="C180" i="1"/>
  <c r="B180" i="1"/>
  <c r="A180" i="1"/>
  <c r="G179" i="1"/>
  <c r="J179" i="1" s="1"/>
  <c r="K179" i="1" s="1"/>
  <c r="E179" i="1"/>
  <c r="D179" i="1"/>
  <c r="C179" i="1"/>
  <c r="B179" i="1"/>
  <c r="A179" i="1"/>
  <c r="G178" i="1"/>
  <c r="E178" i="1"/>
  <c r="D178" i="1"/>
  <c r="C178" i="1"/>
  <c r="B178" i="1"/>
  <c r="A178" i="1"/>
  <c r="G177" i="1"/>
  <c r="J177" i="1" s="1"/>
  <c r="K177" i="1" s="1"/>
  <c r="E177" i="1"/>
  <c r="D177" i="1"/>
  <c r="C177" i="1"/>
  <c r="B177" i="1"/>
  <c r="A177" i="1"/>
  <c r="G176" i="1"/>
  <c r="J176" i="1" s="1"/>
  <c r="K176" i="1" s="1"/>
  <c r="E176" i="1"/>
  <c r="D176" i="1"/>
  <c r="C176" i="1"/>
  <c r="B176" i="1"/>
  <c r="A176" i="1"/>
  <c r="J175" i="1"/>
  <c r="K175" i="1" s="1"/>
  <c r="G175" i="1"/>
  <c r="E175" i="1"/>
  <c r="D175" i="1"/>
  <c r="C175" i="1"/>
  <c r="B175" i="1"/>
  <c r="A175" i="1"/>
  <c r="G174" i="1"/>
  <c r="J174" i="1" s="1"/>
  <c r="K174" i="1" s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G170" i="1"/>
  <c r="J170" i="1" s="1"/>
  <c r="K170" i="1" s="1"/>
  <c r="E170" i="1"/>
  <c r="D170" i="1"/>
  <c r="C170" i="1"/>
  <c r="B170" i="1"/>
  <c r="A170" i="1"/>
  <c r="G169" i="1"/>
  <c r="J169" i="1" s="1"/>
  <c r="K169" i="1" s="1"/>
  <c r="E169" i="1"/>
  <c r="D169" i="1"/>
  <c r="C169" i="1"/>
  <c r="B169" i="1"/>
  <c r="A169" i="1"/>
  <c r="G168" i="1"/>
  <c r="J168" i="1" s="1"/>
  <c r="K168" i="1" s="1"/>
  <c r="E168" i="1"/>
  <c r="D168" i="1"/>
  <c r="C168" i="1"/>
  <c r="B168" i="1"/>
  <c r="A168" i="1"/>
  <c r="E167" i="1"/>
  <c r="D167" i="1"/>
  <c r="C167" i="1"/>
  <c r="B167" i="1"/>
  <c r="A167" i="1"/>
  <c r="C165" i="1"/>
  <c r="B165" i="1"/>
  <c r="C164" i="1"/>
  <c r="B164" i="1"/>
  <c r="J162" i="1"/>
  <c r="K162" i="1" s="1"/>
  <c r="G162" i="1"/>
  <c r="E162" i="1"/>
  <c r="D162" i="1"/>
  <c r="C162" i="1"/>
  <c r="B162" i="1"/>
  <c r="A162" i="1"/>
  <c r="G161" i="1"/>
  <c r="J161" i="1" s="1"/>
  <c r="K161" i="1" s="1"/>
  <c r="E161" i="1"/>
  <c r="D161" i="1"/>
  <c r="C161" i="1"/>
  <c r="B161" i="1"/>
  <c r="A161" i="1"/>
  <c r="J160" i="1"/>
  <c r="K160" i="1" s="1"/>
  <c r="G160" i="1"/>
  <c r="E160" i="1"/>
  <c r="D160" i="1"/>
  <c r="C160" i="1"/>
  <c r="B160" i="1"/>
  <c r="A160" i="1"/>
  <c r="G159" i="1"/>
  <c r="J159" i="1" s="1"/>
  <c r="K159" i="1" s="1"/>
  <c r="E159" i="1"/>
  <c r="D159" i="1"/>
  <c r="C159" i="1"/>
  <c r="B159" i="1"/>
  <c r="A159" i="1"/>
  <c r="E158" i="1"/>
  <c r="D158" i="1"/>
  <c r="C158" i="1"/>
  <c r="B158" i="1"/>
  <c r="A158" i="1"/>
  <c r="K157" i="1"/>
  <c r="G157" i="1"/>
  <c r="E157" i="1"/>
  <c r="D157" i="1"/>
  <c r="C157" i="1"/>
  <c r="B157" i="1"/>
  <c r="A157" i="1"/>
  <c r="G156" i="1"/>
  <c r="J156" i="1" s="1"/>
  <c r="K156" i="1" s="1"/>
  <c r="E156" i="1"/>
  <c r="D156" i="1"/>
  <c r="C156" i="1"/>
  <c r="B156" i="1"/>
  <c r="A156" i="1"/>
  <c r="G155" i="1"/>
  <c r="J155" i="1" s="1"/>
  <c r="K155" i="1" s="1"/>
  <c r="E155" i="1"/>
  <c r="D155" i="1"/>
  <c r="C155" i="1"/>
  <c r="B155" i="1"/>
  <c r="A155" i="1"/>
  <c r="G154" i="1"/>
  <c r="J154" i="1" s="1"/>
  <c r="K154" i="1" s="1"/>
  <c r="E154" i="1"/>
  <c r="D154" i="1"/>
  <c r="C154" i="1"/>
  <c r="B154" i="1"/>
  <c r="A154" i="1"/>
  <c r="E153" i="1"/>
  <c r="D153" i="1"/>
  <c r="C153" i="1"/>
  <c r="B153" i="1"/>
  <c r="A153" i="1"/>
  <c r="J152" i="1"/>
  <c r="K152" i="1" s="1"/>
  <c r="G152" i="1"/>
  <c r="E152" i="1"/>
  <c r="D152" i="1"/>
  <c r="C152" i="1"/>
  <c r="B152" i="1"/>
  <c r="A152" i="1"/>
  <c r="G151" i="1"/>
  <c r="J151" i="1" s="1"/>
  <c r="K151" i="1" s="1"/>
  <c r="E151" i="1"/>
  <c r="D151" i="1"/>
  <c r="C151" i="1"/>
  <c r="B151" i="1"/>
  <c r="A151" i="1"/>
  <c r="G150" i="1"/>
  <c r="J150" i="1" s="1"/>
  <c r="K150" i="1" s="1"/>
  <c r="E150" i="1"/>
  <c r="D150" i="1"/>
  <c r="C150" i="1"/>
  <c r="B150" i="1"/>
  <c r="A150" i="1"/>
  <c r="G149" i="1"/>
  <c r="J149" i="1" s="1"/>
  <c r="K149" i="1" s="1"/>
  <c r="E149" i="1"/>
  <c r="D149" i="1"/>
  <c r="C149" i="1"/>
  <c r="B149" i="1"/>
  <c r="A149" i="1"/>
  <c r="E148" i="1"/>
  <c r="D148" i="1"/>
  <c r="C148" i="1"/>
  <c r="B148" i="1"/>
  <c r="A148" i="1"/>
  <c r="G147" i="1"/>
  <c r="J147" i="1" s="1"/>
  <c r="K147" i="1" s="1"/>
  <c r="E147" i="1"/>
  <c r="D147" i="1"/>
  <c r="C147" i="1"/>
  <c r="B147" i="1"/>
  <c r="A147" i="1"/>
  <c r="E146" i="1"/>
  <c r="D146" i="1"/>
  <c r="C146" i="1"/>
  <c r="B146" i="1"/>
  <c r="A146" i="1"/>
  <c r="J145" i="1"/>
  <c r="K145" i="1" s="1"/>
  <c r="G145" i="1"/>
  <c r="E145" i="1"/>
  <c r="D145" i="1"/>
  <c r="C145" i="1"/>
  <c r="B145" i="1"/>
  <c r="A145" i="1"/>
  <c r="G144" i="1"/>
  <c r="J144" i="1" s="1"/>
  <c r="K144" i="1" s="1"/>
  <c r="E144" i="1"/>
  <c r="D144" i="1"/>
  <c r="C144" i="1"/>
  <c r="B144" i="1"/>
  <c r="A144" i="1"/>
  <c r="G143" i="1"/>
  <c r="J143" i="1" s="1"/>
  <c r="K143" i="1" s="1"/>
  <c r="E143" i="1"/>
  <c r="D143" i="1"/>
  <c r="C143" i="1"/>
  <c r="B143" i="1"/>
  <c r="A143" i="1"/>
  <c r="G142" i="1"/>
  <c r="J142" i="1" s="1"/>
  <c r="K142" i="1" s="1"/>
  <c r="E142" i="1"/>
  <c r="D142" i="1"/>
  <c r="C142" i="1"/>
  <c r="B142" i="1"/>
  <c r="A142" i="1"/>
  <c r="E141" i="1"/>
  <c r="D141" i="1"/>
  <c r="C141" i="1"/>
  <c r="B141" i="1"/>
  <c r="A141" i="1"/>
  <c r="J140" i="1"/>
  <c r="K140" i="1" s="1"/>
  <c r="G140" i="1"/>
  <c r="E140" i="1"/>
  <c r="D140" i="1"/>
  <c r="C140" i="1"/>
  <c r="B140" i="1"/>
  <c r="A140" i="1"/>
  <c r="G139" i="1"/>
  <c r="J139" i="1" s="1"/>
  <c r="K139" i="1" s="1"/>
  <c r="E139" i="1"/>
  <c r="D139" i="1"/>
  <c r="C139" i="1"/>
  <c r="B139" i="1"/>
  <c r="A139" i="1"/>
  <c r="J138" i="1"/>
  <c r="K138" i="1" s="1"/>
  <c r="G138" i="1"/>
  <c r="E138" i="1"/>
  <c r="D138" i="1"/>
  <c r="C138" i="1"/>
  <c r="B138" i="1"/>
  <c r="A138" i="1"/>
  <c r="G137" i="1"/>
  <c r="J137" i="1" s="1"/>
  <c r="K137" i="1" s="1"/>
  <c r="E137" i="1"/>
  <c r="D137" i="1"/>
  <c r="C137" i="1"/>
  <c r="B137" i="1"/>
  <c r="A137" i="1"/>
  <c r="E136" i="1"/>
  <c r="D136" i="1"/>
  <c r="C136" i="1"/>
  <c r="B136" i="1"/>
  <c r="A136" i="1"/>
  <c r="K135" i="1"/>
  <c r="G135" i="1"/>
  <c r="E135" i="1"/>
  <c r="D135" i="1"/>
  <c r="C135" i="1"/>
  <c r="B135" i="1"/>
  <c r="A135" i="1"/>
  <c r="G134" i="1"/>
  <c r="J134" i="1" s="1"/>
  <c r="K134" i="1" s="1"/>
  <c r="E134" i="1"/>
  <c r="D134" i="1"/>
  <c r="C134" i="1"/>
  <c r="B134" i="1"/>
  <c r="A134" i="1"/>
  <c r="G133" i="1"/>
  <c r="J133" i="1" s="1"/>
  <c r="K133" i="1" s="1"/>
  <c r="E133" i="1"/>
  <c r="D133" i="1"/>
  <c r="C133" i="1"/>
  <c r="B133" i="1"/>
  <c r="A133" i="1"/>
  <c r="G132" i="1"/>
  <c r="J132" i="1" s="1"/>
  <c r="K132" i="1" s="1"/>
  <c r="E132" i="1"/>
  <c r="D132" i="1"/>
  <c r="C132" i="1"/>
  <c r="B132" i="1"/>
  <c r="A132" i="1"/>
  <c r="E131" i="1"/>
  <c r="D131" i="1"/>
  <c r="C131" i="1"/>
  <c r="B131" i="1"/>
  <c r="A131" i="1"/>
  <c r="K130" i="1"/>
  <c r="G130" i="1"/>
  <c r="E130" i="1"/>
  <c r="D130" i="1"/>
  <c r="C130" i="1"/>
  <c r="B130" i="1"/>
  <c r="A130" i="1"/>
  <c r="G129" i="1"/>
  <c r="J129" i="1" s="1"/>
  <c r="K129" i="1" s="1"/>
  <c r="E129" i="1"/>
  <c r="D129" i="1"/>
  <c r="C129" i="1"/>
  <c r="B129" i="1"/>
  <c r="A129" i="1"/>
  <c r="G128" i="1"/>
  <c r="J128" i="1" s="1"/>
  <c r="K128" i="1" s="1"/>
  <c r="E128" i="1"/>
  <c r="D128" i="1"/>
  <c r="C128" i="1"/>
  <c r="B128" i="1"/>
  <c r="A128" i="1"/>
  <c r="J127" i="1"/>
  <c r="K127" i="1" s="1"/>
  <c r="G127" i="1"/>
  <c r="E127" i="1"/>
  <c r="D127" i="1"/>
  <c r="C127" i="1"/>
  <c r="B127" i="1"/>
  <c r="A127" i="1"/>
  <c r="E126" i="1"/>
  <c r="D126" i="1"/>
  <c r="C126" i="1"/>
  <c r="A126" i="1"/>
  <c r="E125" i="1"/>
  <c r="D125" i="1"/>
  <c r="C125" i="1"/>
  <c r="B125" i="1"/>
  <c r="A125" i="1"/>
  <c r="E124" i="1"/>
  <c r="D124" i="1"/>
  <c r="C124" i="1"/>
  <c r="B124" i="1"/>
  <c r="A124" i="1"/>
  <c r="G123" i="1"/>
  <c r="J123" i="1" s="1"/>
  <c r="K123" i="1" s="1"/>
  <c r="E123" i="1"/>
  <c r="D123" i="1"/>
  <c r="C123" i="1"/>
  <c r="B123" i="1"/>
  <c r="A123" i="1"/>
  <c r="G122" i="1"/>
  <c r="J122" i="1" s="1"/>
  <c r="K122" i="1" s="1"/>
  <c r="E122" i="1"/>
  <c r="D122" i="1"/>
  <c r="C122" i="1"/>
  <c r="A122" i="1"/>
  <c r="E121" i="1"/>
  <c r="D121" i="1"/>
  <c r="C121" i="1"/>
  <c r="B121" i="1"/>
  <c r="A121" i="1"/>
  <c r="G120" i="1"/>
  <c r="J120" i="1" s="1"/>
  <c r="K120" i="1" s="1"/>
  <c r="E120" i="1"/>
  <c r="D120" i="1"/>
  <c r="C120" i="1"/>
  <c r="B120" i="1"/>
  <c r="A120" i="1"/>
  <c r="G119" i="1"/>
  <c r="J119" i="1" s="1"/>
  <c r="K119" i="1" s="1"/>
  <c r="E119" i="1"/>
  <c r="D119" i="1"/>
  <c r="C119" i="1"/>
  <c r="B119" i="1"/>
  <c r="A119" i="1"/>
  <c r="J118" i="1"/>
  <c r="K118" i="1" s="1"/>
  <c r="G118" i="1"/>
  <c r="E118" i="1"/>
  <c r="D118" i="1"/>
  <c r="C118" i="1"/>
  <c r="B118" i="1"/>
  <c r="A118" i="1"/>
  <c r="G117" i="1"/>
  <c r="J117" i="1" s="1"/>
  <c r="K117" i="1" s="1"/>
  <c r="E117" i="1"/>
  <c r="D117" i="1"/>
  <c r="C117" i="1"/>
  <c r="B117" i="1"/>
  <c r="A117" i="1"/>
  <c r="G116" i="1"/>
  <c r="J116" i="1" s="1"/>
  <c r="K116" i="1" s="1"/>
  <c r="E116" i="1"/>
  <c r="D116" i="1"/>
  <c r="C116" i="1"/>
  <c r="B116" i="1"/>
  <c r="A116" i="1"/>
  <c r="G115" i="1"/>
  <c r="J115" i="1" s="1"/>
  <c r="K115" i="1" s="1"/>
  <c r="E115" i="1"/>
  <c r="D115" i="1"/>
  <c r="C115" i="1"/>
  <c r="B115" i="1"/>
  <c r="A115" i="1"/>
  <c r="E114" i="1"/>
  <c r="D114" i="1"/>
  <c r="C114" i="1"/>
  <c r="A114" i="1"/>
  <c r="E113" i="1"/>
  <c r="D113" i="1"/>
  <c r="C113" i="1"/>
  <c r="B113" i="1"/>
  <c r="A113" i="1"/>
  <c r="E112" i="1"/>
  <c r="D112" i="1"/>
  <c r="C112" i="1"/>
  <c r="B112" i="1"/>
  <c r="A112" i="1"/>
  <c r="G111" i="1"/>
  <c r="J111" i="1" s="1"/>
  <c r="K111" i="1" s="1"/>
  <c r="E111" i="1"/>
  <c r="B111" i="1"/>
  <c r="G110" i="1"/>
  <c r="J110" i="1" s="1"/>
  <c r="K110" i="1" s="1"/>
  <c r="E110" i="1"/>
  <c r="D110" i="1"/>
  <c r="C110" i="1"/>
  <c r="A110" i="1"/>
  <c r="E109" i="1"/>
  <c r="D109" i="1"/>
  <c r="C109" i="1"/>
  <c r="B109" i="1"/>
  <c r="A109" i="1"/>
  <c r="G108" i="1"/>
  <c r="J108" i="1" s="1"/>
  <c r="K108" i="1" s="1"/>
  <c r="E108" i="1"/>
  <c r="D108" i="1"/>
  <c r="C108" i="1"/>
  <c r="B108" i="1"/>
  <c r="A108" i="1"/>
  <c r="G107" i="1"/>
  <c r="J107" i="1" s="1"/>
  <c r="K107" i="1" s="1"/>
  <c r="E107" i="1"/>
  <c r="D107" i="1"/>
  <c r="C107" i="1"/>
  <c r="B107" i="1"/>
  <c r="A107" i="1"/>
  <c r="J106" i="1"/>
  <c r="K106" i="1" s="1"/>
  <c r="G106" i="1"/>
  <c r="E106" i="1"/>
  <c r="D106" i="1"/>
  <c r="G105" i="1"/>
  <c r="J105" i="1" s="1"/>
  <c r="K105" i="1" s="1"/>
  <c r="E105" i="1"/>
  <c r="D105" i="1"/>
  <c r="C105" i="1"/>
  <c r="B105" i="1"/>
  <c r="A105" i="1"/>
  <c r="G104" i="1"/>
  <c r="J104" i="1" s="1"/>
  <c r="K104" i="1" s="1"/>
  <c r="E104" i="1"/>
  <c r="D104" i="1"/>
  <c r="C104" i="1"/>
  <c r="B104" i="1"/>
  <c r="A104" i="1"/>
  <c r="G103" i="1"/>
  <c r="J103" i="1" s="1"/>
  <c r="K103" i="1" s="1"/>
  <c r="E103" i="1"/>
  <c r="D103" i="1"/>
  <c r="C103" i="1"/>
  <c r="B103" i="1"/>
  <c r="A103" i="1"/>
  <c r="G102" i="1"/>
  <c r="J102" i="1" s="1"/>
  <c r="K102" i="1" s="1"/>
  <c r="E102" i="1"/>
  <c r="D102" i="1"/>
  <c r="C102" i="1"/>
  <c r="B102" i="1"/>
  <c r="A102" i="1"/>
  <c r="G101" i="1"/>
  <c r="J101" i="1" s="1"/>
  <c r="K101" i="1" s="1"/>
  <c r="E101" i="1"/>
  <c r="D101" i="1"/>
  <c r="C101" i="1"/>
  <c r="B101" i="1"/>
  <c r="A101" i="1"/>
  <c r="E100" i="1"/>
  <c r="D100" i="1"/>
  <c r="C100" i="1"/>
  <c r="A100" i="1"/>
  <c r="E99" i="1"/>
  <c r="D99" i="1"/>
  <c r="C99" i="1"/>
  <c r="B99" i="1"/>
  <c r="A99" i="1"/>
  <c r="E98" i="1"/>
  <c r="D98" i="1"/>
  <c r="C98" i="1"/>
  <c r="B98" i="1"/>
  <c r="A98" i="1"/>
  <c r="K97" i="1"/>
  <c r="G97" i="1"/>
  <c r="F97" i="1"/>
  <c r="E97" i="1"/>
  <c r="D97" i="1"/>
  <c r="C97" i="1"/>
  <c r="B97" i="1"/>
  <c r="A97" i="1"/>
  <c r="G96" i="1"/>
  <c r="J96" i="1" s="1"/>
  <c r="K96" i="1" s="1"/>
  <c r="F96" i="1"/>
  <c r="E96" i="1"/>
  <c r="D96" i="1"/>
  <c r="C96" i="1"/>
  <c r="B96" i="1"/>
  <c r="A96" i="1"/>
  <c r="K95" i="1"/>
  <c r="G95" i="1"/>
  <c r="F95" i="1"/>
  <c r="E95" i="1"/>
  <c r="D95" i="1"/>
  <c r="C95" i="1"/>
  <c r="B95" i="1"/>
  <c r="A95" i="1"/>
  <c r="E94" i="1"/>
  <c r="D94" i="1"/>
  <c r="C94" i="1"/>
  <c r="B94" i="1"/>
  <c r="A94" i="1"/>
  <c r="K93" i="1"/>
  <c r="E93" i="1"/>
  <c r="D93" i="1"/>
  <c r="C93" i="1"/>
  <c r="B93" i="1"/>
  <c r="A93" i="1"/>
  <c r="G92" i="1"/>
  <c r="J92" i="1" s="1"/>
  <c r="K92" i="1" s="1"/>
  <c r="E92" i="1"/>
  <c r="D92" i="1"/>
  <c r="C92" i="1"/>
  <c r="B92" i="1"/>
  <c r="A92" i="1"/>
  <c r="E91" i="1"/>
  <c r="D91" i="1"/>
  <c r="C91" i="1"/>
  <c r="B91" i="1"/>
  <c r="A91" i="1"/>
  <c r="K90" i="1"/>
  <c r="E90" i="1"/>
  <c r="D90" i="1"/>
  <c r="C90" i="1"/>
  <c r="B90" i="1"/>
  <c r="A90" i="1"/>
  <c r="G89" i="1"/>
  <c r="J89" i="1" s="1"/>
  <c r="K89" i="1" s="1"/>
  <c r="E89" i="1"/>
  <c r="D89" i="1"/>
  <c r="C89" i="1"/>
  <c r="B89" i="1"/>
  <c r="A89" i="1"/>
  <c r="E88" i="1"/>
  <c r="D88" i="1"/>
  <c r="C88" i="1"/>
  <c r="B88" i="1"/>
  <c r="A88" i="1"/>
  <c r="K87" i="1"/>
  <c r="E87" i="1"/>
  <c r="D87" i="1"/>
  <c r="C87" i="1"/>
  <c r="B87" i="1"/>
  <c r="A87" i="1"/>
  <c r="G86" i="1"/>
  <c r="J86" i="1" s="1"/>
  <c r="K86" i="1" s="1"/>
  <c r="E86" i="1"/>
  <c r="D86" i="1"/>
  <c r="C86" i="1"/>
  <c r="B86" i="1"/>
  <c r="A86" i="1"/>
  <c r="J85" i="1"/>
  <c r="K85" i="1" s="1"/>
  <c r="G85" i="1"/>
  <c r="E85" i="1"/>
  <c r="D85" i="1"/>
  <c r="C85" i="1"/>
  <c r="B85" i="1"/>
  <c r="A85" i="1"/>
  <c r="G84" i="1"/>
  <c r="J84" i="1" s="1"/>
  <c r="K84" i="1" s="1"/>
  <c r="E84" i="1"/>
  <c r="D84" i="1"/>
  <c r="C84" i="1"/>
  <c r="B84" i="1"/>
  <c r="A84" i="1"/>
  <c r="G83" i="1"/>
  <c r="J83" i="1" s="1"/>
  <c r="K83" i="1" s="1"/>
  <c r="E83" i="1"/>
  <c r="D83" i="1"/>
  <c r="C83" i="1"/>
  <c r="B83" i="1"/>
  <c r="A83" i="1"/>
  <c r="G82" i="1"/>
  <c r="J82" i="1" s="1"/>
  <c r="K82" i="1" s="1"/>
  <c r="E82" i="1"/>
  <c r="D82" i="1"/>
  <c r="C82" i="1"/>
  <c r="B82" i="1"/>
  <c r="A82" i="1"/>
  <c r="E81" i="1"/>
  <c r="D81" i="1"/>
  <c r="C81" i="1"/>
  <c r="B81" i="1"/>
  <c r="A81" i="1"/>
  <c r="G80" i="1"/>
  <c r="J80" i="1" s="1"/>
  <c r="K80" i="1" s="1"/>
  <c r="E80" i="1"/>
  <c r="D80" i="1"/>
  <c r="C80" i="1"/>
  <c r="B80" i="1"/>
  <c r="A80" i="1"/>
  <c r="G79" i="1"/>
  <c r="J79" i="1" s="1"/>
  <c r="K79" i="1" s="1"/>
  <c r="E79" i="1"/>
  <c r="D79" i="1"/>
  <c r="C79" i="1"/>
  <c r="B79" i="1"/>
  <c r="A79" i="1"/>
  <c r="G78" i="1"/>
  <c r="J78" i="1" s="1"/>
  <c r="K78" i="1" s="1"/>
  <c r="E78" i="1"/>
  <c r="D78" i="1"/>
  <c r="C78" i="1"/>
  <c r="B78" i="1"/>
  <c r="A78" i="1"/>
  <c r="J77" i="1"/>
  <c r="K77" i="1" s="1"/>
  <c r="G77" i="1"/>
  <c r="E77" i="1"/>
  <c r="D77" i="1"/>
  <c r="C77" i="1"/>
  <c r="B77" i="1"/>
  <c r="A77" i="1"/>
  <c r="E76" i="1"/>
  <c r="D76" i="1"/>
  <c r="C76" i="1"/>
  <c r="A76" i="1"/>
  <c r="E75" i="1"/>
  <c r="D75" i="1"/>
  <c r="C75" i="1"/>
  <c r="B75" i="1"/>
  <c r="A75" i="1"/>
  <c r="E74" i="1"/>
  <c r="D74" i="1"/>
  <c r="C74" i="1"/>
  <c r="B74" i="1"/>
  <c r="A74" i="1"/>
  <c r="G73" i="1"/>
  <c r="J73" i="1" s="1"/>
  <c r="K73" i="1" s="1"/>
  <c r="E73" i="1"/>
  <c r="D73" i="1"/>
  <c r="C73" i="1"/>
  <c r="B73" i="1"/>
  <c r="A73" i="1"/>
  <c r="E72" i="1"/>
  <c r="D72" i="1"/>
  <c r="C72" i="1"/>
  <c r="B72" i="1"/>
  <c r="A72" i="1"/>
  <c r="K71" i="1"/>
  <c r="E71" i="1"/>
  <c r="D71" i="1"/>
  <c r="C71" i="1"/>
  <c r="B71" i="1"/>
  <c r="A71" i="1"/>
  <c r="J70" i="1"/>
  <c r="K70" i="1" s="1"/>
  <c r="G70" i="1"/>
  <c r="E70" i="1"/>
  <c r="D70" i="1"/>
  <c r="C70" i="1"/>
  <c r="B70" i="1"/>
  <c r="A70" i="1"/>
  <c r="G69" i="1"/>
  <c r="J69" i="1" s="1"/>
  <c r="K69" i="1" s="1"/>
  <c r="E69" i="1"/>
  <c r="D69" i="1"/>
  <c r="C69" i="1"/>
  <c r="B69" i="1"/>
  <c r="A69" i="1"/>
  <c r="K67" i="1"/>
  <c r="E67" i="1"/>
  <c r="D67" i="1"/>
  <c r="C67" i="1"/>
  <c r="B67" i="1"/>
  <c r="A67" i="1"/>
  <c r="G66" i="1"/>
  <c r="J66" i="1" s="1"/>
  <c r="K66" i="1" s="1"/>
  <c r="E66" i="1"/>
  <c r="D66" i="1"/>
  <c r="C66" i="1"/>
  <c r="B66" i="1"/>
  <c r="A66" i="1"/>
  <c r="G65" i="1"/>
  <c r="J65" i="1" s="1"/>
  <c r="K65" i="1" s="1"/>
  <c r="E65" i="1"/>
  <c r="D65" i="1"/>
  <c r="C65" i="1"/>
  <c r="B65" i="1"/>
  <c r="A65" i="1"/>
  <c r="E64" i="1"/>
  <c r="D64" i="1"/>
  <c r="C64" i="1"/>
  <c r="A64" i="1"/>
  <c r="E63" i="1"/>
  <c r="D63" i="1"/>
  <c r="C63" i="1"/>
  <c r="B63" i="1"/>
  <c r="A63" i="1"/>
  <c r="G61" i="1"/>
  <c r="J61" i="1" s="1"/>
  <c r="K61" i="1" s="1"/>
  <c r="E61" i="1"/>
  <c r="D61" i="1"/>
  <c r="C61" i="1"/>
  <c r="B61" i="1"/>
  <c r="A61" i="1"/>
  <c r="G60" i="1"/>
  <c r="E60" i="1"/>
  <c r="D60" i="1"/>
  <c r="C60" i="1"/>
  <c r="B60" i="1"/>
  <c r="A60" i="1"/>
  <c r="E59" i="1"/>
  <c r="D59" i="1"/>
  <c r="C59" i="1"/>
  <c r="B59" i="1"/>
  <c r="A59" i="1"/>
  <c r="J58" i="1"/>
  <c r="K58" i="1" s="1"/>
  <c r="G58" i="1"/>
  <c r="E58" i="1"/>
  <c r="D58" i="1"/>
  <c r="C58" i="1"/>
  <c r="B58" i="1"/>
  <c r="A58" i="1"/>
  <c r="G57" i="1"/>
  <c r="J57" i="1" s="1"/>
  <c r="K57" i="1" s="1"/>
  <c r="E57" i="1"/>
  <c r="D57" i="1"/>
  <c r="C57" i="1"/>
  <c r="B57" i="1"/>
  <c r="A57" i="1"/>
  <c r="G56" i="1"/>
  <c r="J56" i="1" s="1"/>
  <c r="K56" i="1" s="1"/>
  <c r="E56" i="1"/>
  <c r="D56" i="1"/>
  <c r="C56" i="1"/>
  <c r="B56" i="1"/>
  <c r="A56" i="1"/>
  <c r="G55" i="1"/>
  <c r="J55" i="1" s="1"/>
  <c r="K55" i="1" s="1"/>
  <c r="E55" i="1"/>
  <c r="D55" i="1"/>
  <c r="C55" i="1"/>
  <c r="B55" i="1"/>
  <c r="A55" i="1"/>
  <c r="E54" i="1"/>
  <c r="D54" i="1"/>
  <c r="C54" i="1"/>
  <c r="B54" i="1"/>
  <c r="A54" i="1"/>
  <c r="J53" i="1"/>
  <c r="K53" i="1" s="1"/>
  <c r="E53" i="1"/>
  <c r="D53" i="1"/>
  <c r="C53" i="1"/>
  <c r="B53" i="1"/>
  <c r="A53" i="1"/>
  <c r="G52" i="1"/>
  <c r="J52" i="1" s="1"/>
  <c r="K52" i="1" s="1"/>
  <c r="E52" i="1"/>
  <c r="D52" i="1"/>
  <c r="C52" i="1"/>
  <c r="B52" i="1"/>
  <c r="A52" i="1"/>
  <c r="J51" i="1"/>
  <c r="K51" i="1" s="1"/>
  <c r="G51" i="1"/>
  <c r="E51" i="1"/>
  <c r="D51" i="1"/>
  <c r="C51" i="1"/>
  <c r="B51" i="1"/>
  <c r="A51" i="1"/>
  <c r="G50" i="1"/>
  <c r="J50" i="1" s="1"/>
  <c r="K50" i="1" s="1"/>
  <c r="E50" i="1"/>
  <c r="D50" i="1"/>
  <c r="C50" i="1"/>
  <c r="B50" i="1"/>
  <c r="A50" i="1"/>
  <c r="E49" i="1"/>
  <c r="D49" i="1"/>
  <c r="C49" i="1"/>
  <c r="B49" i="1"/>
  <c r="A49" i="1"/>
  <c r="K48" i="1"/>
  <c r="J48" i="1"/>
  <c r="E48" i="1"/>
  <c r="D48" i="1"/>
  <c r="C48" i="1"/>
  <c r="B48" i="1"/>
  <c r="A48" i="1"/>
  <c r="G47" i="1"/>
  <c r="J47" i="1" s="1"/>
  <c r="K47" i="1" s="1"/>
  <c r="E47" i="1"/>
  <c r="D47" i="1"/>
  <c r="C47" i="1"/>
  <c r="B47" i="1"/>
  <c r="A47" i="1"/>
  <c r="G46" i="1"/>
  <c r="J46" i="1" s="1"/>
  <c r="K46" i="1" s="1"/>
  <c r="E46" i="1"/>
  <c r="D46" i="1"/>
  <c r="C46" i="1"/>
  <c r="B46" i="1"/>
  <c r="A46" i="1"/>
  <c r="G45" i="1"/>
  <c r="J45" i="1" s="1"/>
  <c r="K45" i="1" s="1"/>
  <c r="E45" i="1"/>
  <c r="D45" i="1"/>
  <c r="C45" i="1"/>
  <c r="B45" i="1"/>
  <c r="A45" i="1"/>
  <c r="E44" i="1"/>
  <c r="D44" i="1"/>
  <c r="C44" i="1"/>
  <c r="B44" i="1"/>
  <c r="A44" i="1"/>
  <c r="J43" i="1"/>
  <c r="K43" i="1" s="1"/>
  <c r="E43" i="1"/>
  <c r="D43" i="1"/>
  <c r="C43" i="1"/>
  <c r="B43" i="1"/>
  <c r="A43" i="1"/>
  <c r="G42" i="1"/>
  <c r="J42" i="1" s="1"/>
  <c r="K42" i="1" s="1"/>
  <c r="E42" i="1"/>
  <c r="D42" i="1"/>
  <c r="B42" i="1"/>
  <c r="A42" i="1"/>
  <c r="G41" i="1"/>
  <c r="J41" i="1" s="1"/>
  <c r="K41" i="1" s="1"/>
  <c r="E41" i="1"/>
  <c r="D41" i="1"/>
  <c r="C41" i="1"/>
  <c r="B41" i="1"/>
  <c r="A41" i="1"/>
  <c r="G40" i="1"/>
  <c r="J40" i="1" s="1"/>
  <c r="K40" i="1" s="1"/>
  <c r="E40" i="1"/>
  <c r="D40" i="1"/>
  <c r="C40" i="1"/>
  <c r="B40" i="1"/>
  <c r="A40" i="1"/>
  <c r="E39" i="1"/>
  <c r="D39" i="1"/>
  <c r="C39" i="1"/>
  <c r="B39" i="1"/>
  <c r="A39" i="1"/>
  <c r="J38" i="1"/>
  <c r="K38" i="1" s="1"/>
  <c r="E38" i="1"/>
  <c r="D38" i="1"/>
  <c r="C38" i="1"/>
  <c r="B38" i="1"/>
  <c r="A38" i="1"/>
  <c r="G37" i="1"/>
  <c r="J37" i="1" s="1"/>
  <c r="K37" i="1" s="1"/>
  <c r="E37" i="1"/>
  <c r="D37" i="1"/>
  <c r="C37" i="1"/>
  <c r="B37" i="1"/>
  <c r="A37" i="1"/>
  <c r="G36" i="1"/>
  <c r="J36" i="1" s="1"/>
  <c r="K36" i="1" s="1"/>
  <c r="E36" i="1"/>
  <c r="D36" i="1"/>
  <c r="C36" i="1"/>
  <c r="B36" i="1"/>
  <c r="A36" i="1"/>
  <c r="G35" i="1"/>
  <c r="J35" i="1" s="1"/>
  <c r="E35" i="1"/>
  <c r="D35" i="1"/>
  <c r="C35" i="1"/>
  <c r="B35" i="1"/>
  <c r="A35" i="1"/>
  <c r="E34" i="1"/>
  <c r="D34" i="1"/>
  <c r="A34" i="1"/>
  <c r="E33" i="1"/>
  <c r="D33" i="1"/>
  <c r="C33" i="1"/>
  <c r="B33" i="1"/>
  <c r="A33" i="1"/>
  <c r="E32" i="1"/>
  <c r="D32" i="1"/>
  <c r="C32" i="1"/>
  <c r="B32" i="1"/>
  <c r="A32" i="1"/>
  <c r="G31" i="1"/>
  <c r="F31" i="1"/>
  <c r="E31" i="1"/>
  <c r="D31" i="1"/>
  <c r="C31" i="1"/>
  <c r="B31" i="1"/>
  <c r="A31" i="1"/>
  <c r="E30" i="1"/>
  <c r="D30" i="1"/>
  <c r="C30" i="1"/>
  <c r="B30" i="1"/>
  <c r="A30" i="1"/>
  <c r="J29" i="1"/>
  <c r="K29" i="1" s="1"/>
  <c r="E29" i="1"/>
  <c r="D29" i="1"/>
  <c r="C29" i="1"/>
  <c r="B29" i="1"/>
  <c r="A29" i="1"/>
  <c r="J28" i="1"/>
  <c r="K28" i="1" s="1"/>
  <c r="G28" i="1"/>
  <c r="E28" i="1"/>
  <c r="D28" i="1"/>
  <c r="C28" i="1"/>
  <c r="B28" i="1"/>
  <c r="A28" i="1"/>
  <c r="G27" i="1"/>
  <c r="J27" i="1" s="1"/>
  <c r="K27" i="1" s="1"/>
  <c r="E27" i="1"/>
  <c r="D27" i="1"/>
  <c r="C27" i="1"/>
  <c r="B27" i="1"/>
  <c r="A27" i="1"/>
  <c r="G26" i="1"/>
  <c r="J26" i="1" s="1"/>
  <c r="K26" i="1" s="1"/>
  <c r="E26" i="1"/>
  <c r="D26" i="1"/>
  <c r="C26" i="1"/>
  <c r="B26" i="1"/>
  <c r="A26" i="1"/>
  <c r="G25" i="1"/>
  <c r="J25" i="1" s="1"/>
  <c r="K25" i="1" s="1"/>
  <c r="E25" i="1"/>
  <c r="D25" i="1"/>
  <c r="C25" i="1"/>
  <c r="B25" i="1"/>
  <c r="A25" i="1"/>
  <c r="G24" i="1"/>
  <c r="J24" i="1" s="1"/>
  <c r="K24" i="1" s="1"/>
  <c r="E24" i="1"/>
  <c r="D24" i="1"/>
  <c r="C24" i="1"/>
  <c r="B24" i="1"/>
  <c r="A24" i="1"/>
  <c r="E23" i="1"/>
  <c r="D23" i="1"/>
  <c r="C23" i="1"/>
  <c r="B23" i="1"/>
  <c r="A23" i="1"/>
  <c r="K22" i="1"/>
  <c r="E22" i="1"/>
  <c r="D22" i="1"/>
  <c r="C22" i="1"/>
  <c r="B22" i="1"/>
  <c r="A22" i="1"/>
  <c r="G21" i="1"/>
  <c r="J21" i="1" s="1"/>
  <c r="K21" i="1" s="1"/>
  <c r="E21" i="1"/>
  <c r="D21" i="1"/>
  <c r="C21" i="1"/>
  <c r="B21" i="1"/>
  <c r="A21" i="1"/>
  <c r="G20" i="1"/>
  <c r="J20" i="1" s="1"/>
  <c r="K20" i="1" s="1"/>
  <c r="E20" i="1"/>
  <c r="D20" i="1"/>
  <c r="C20" i="1"/>
  <c r="B20" i="1"/>
  <c r="A20" i="1"/>
  <c r="G19" i="1"/>
  <c r="J19" i="1" s="1"/>
  <c r="K19" i="1" s="1"/>
  <c r="E19" i="1"/>
  <c r="D19" i="1"/>
  <c r="C19" i="1"/>
  <c r="B19" i="1"/>
  <c r="A19" i="1"/>
  <c r="G18" i="1"/>
  <c r="J18" i="1" s="1"/>
  <c r="K18" i="1" s="1"/>
  <c r="E18" i="1"/>
  <c r="D18" i="1"/>
  <c r="C18" i="1"/>
  <c r="B18" i="1"/>
  <c r="A18" i="1"/>
  <c r="J17" i="1"/>
  <c r="K17" i="1" s="1"/>
  <c r="G17" i="1"/>
  <c r="E17" i="1"/>
  <c r="D17" i="1"/>
  <c r="C17" i="1"/>
  <c r="B17" i="1"/>
  <c r="A17" i="1"/>
  <c r="A16" i="1"/>
  <c r="K11" i="1"/>
  <c r="J11" i="1"/>
  <c r="I11" i="1"/>
  <c r="J31" i="1" l="1"/>
  <c r="K31" i="1" s="1"/>
  <c r="K35" i="1"/>
  <c r="J60" i="1"/>
  <c r="K60" i="1" s="1"/>
  <c r="K188" i="1"/>
  <c r="J196" i="1"/>
  <c r="K196" i="1" s="1"/>
  <c r="J192" i="1"/>
  <c r="K192" i="1" s="1"/>
  <c r="J194" i="1"/>
  <c r="K194" i="1" s="1"/>
  <c r="J206" i="1"/>
  <c r="K206" i="1" s="1"/>
  <c r="J208" i="1"/>
  <c r="K208" i="1" s="1"/>
  <c r="J200" i="1"/>
  <c r="K200" i="1" s="1"/>
  <c r="J210" i="1"/>
  <c r="K210" i="1" s="1"/>
  <c r="J202" i="1"/>
  <c r="K202" i="1" s="1"/>
  <c r="J204" i="1"/>
  <c r="K204" i="1" s="1"/>
  <c r="J214" i="1"/>
  <c r="K214" i="1" s="1"/>
  <c r="J212" i="1"/>
  <c r="K212" i="1" s="1"/>
  <c r="J190" i="1"/>
  <c r="K190" i="1" s="1"/>
  <c r="J198" i="1"/>
  <c r="K198" i="1" s="1"/>
</calcChain>
</file>

<file path=xl/sharedStrings.xml><?xml version="1.0" encoding="utf-8"?>
<sst xmlns="http://schemas.openxmlformats.org/spreadsheetml/2006/main" count="35" uniqueCount="28">
  <si>
    <t>201 - 3208 rue des Sumacs</t>
  </si>
  <si>
    <t>Québec - Qc - G1G 1X4</t>
  </si>
  <si>
    <t>Tél.: +1 (418) 843 8777</t>
  </si>
  <si>
    <t>Prix</t>
  </si>
  <si>
    <t>order@invocation.ca</t>
  </si>
  <si>
    <t>Adresse Livraison</t>
  </si>
  <si>
    <t>Commande #</t>
  </si>
  <si>
    <t>Date</t>
  </si>
  <si>
    <t>Tel</t>
  </si>
  <si>
    <t>Selection liste prix :</t>
  </si>
  <si>
    <t>Contact</t>
  </si>
  <si>
    <t>Prix en dollars canadiens - avant taxes</t>
  </si>
  <si>
    <t>Produit</t>
  </si>
  <si>
    <t>Description</t>
  </si>
  <si>
    <t>Conditionnement</t>
  </si>
  <si>
    <t>Code Produit</t>
  </si>
  <si>
    <t>Prix public suggéré</t>
  </si>
  <si>
    <t>Quantité</t>
  </si>
  <si>
    <t>Détaillant</t>
  </si>
  <si>
    <t>Total HT</t>
  </si>
  <si>
    <t>-</t>
  </si>
  <si>
    <t>TRIO Encens - Bat</t>
  </si>
  <si>
    <t>TRIO Encens - Vrac</t>
  </si>
  <si>
    <t>Sera désormais vendu en ventes éphémères annoncées dans les info-lettres</t>
  </si>
  <si>
    <t>Rappel</t>
  </si>
  <si>
    <t>Il est préférable de stocker les échantillons 3 ml pour limiter l'évaporation du produit</t>
  </si>
  <si>
    <t>Il est également préférable de garder les sels de bain (surtout les petits formats) au frais pour prolonger leur efficacité</t>
  </si>
  <si>
    <t>Bon de Commande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</si>
</sst>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 * #,##0.00_)\ &quot;$&quot;_ ;_ * \(#,##0.00\)\ &quot;$&quot;_ ;_ * &quot;-&quot;??_)\ &quot;$&quot;_ ;_ @_ "/>
    <numFmt numFmtId="164" formatCode="General\ &quot;ml&quot;"/>
    <numFmt numFmtId="165" formatCode="#,##0.00\ [$$-C0C]"/>
    <numFmt numFmtId="166" formatCode="General\ &quot;ml (recharge)&quot;"/>
    <numFmt numFmtId="167" formatCode="&quot;recharge - &quot;\ #,##0_)&quot;ml&quot;"/>
    <numFmt numFmtId="168" formatCode="&quot;échantillon - &quot;\ #,##0_)&quot;ml&quot;"/>
    <numFmt numFmtId="169" formatCode="General\ &quot;ml demo&quot;"/>
    <numFmt numFmtId="170" formatCode="&quot;démo - &quot;\ #,##0_)&quot;ml&quot;"/>
    <numFmt numFmtId="171" formatCode="General\ &quot;ml vapo&quot;"/>
    <numFmt numFmtId="172" formatCode="&quot;échantillon -&quot;\ General\ &quot;ml&quot;"/>
    <numFmt numFmtId="173" formatCode="General\ &quot;gr&quot;"/>
    <numFmt numFmtId="174" formatCode="General\ &quot;kg&quot;"/>
    <numFmt numFmtId="175" formatCode="General\ &quot;gr demo&quot;"/>
    <numFmt numFmtId="176" formatCode="#,##0.00\ [$€-40C]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6523"/>
      <name val="Diavlo Black"/>
      <family val="3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Diavlo Black"/>
      <family val="3"/>
    </font>
    <font>
      <b/>
      <sz val="20"/>
      <name val="Diavlo Black"/>
      <family val="3"/>
    </font>
    <font>
      <u/>
      <sz val="8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5"/>
      <name val="Calibri"/>
      <family val="2"/>
      <scheme val="minor"/>
    </font>
    <font>
      <sz val="8"/>
      <color theme="5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Diavlo Black"/>
      <family val="3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rgb="FF006523"/>
      <name val="Diavlo Black"/>
      <family val="3"/>
    </font>
    <font>
      <b/>
      <sz val="10"/>
      <color theme="1"/>
      <name val="Diavlo Black"/>
      <family val="3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Diavlo Black"/>
      <family val="3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8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</cellStyleXfs>
  <cellXfs count="292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0" borderId="0" xfId="1" applyFont="1"/>
    <xf numFmtId="0" fontId="1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44" fontId="9" fillId="0" borderId="0" xfId="2" applyFont="1" applyAlignment="1">
      <alignment vertical="center"/>
    </xf>
    <xf numFmtId="0" fontId="11" fillId="0" borderId="0" xfId="3" applyFont="1" applyFill="1" applyAlignment="1">
      <alignment vertical="center"/>
    </xf>
    <xf numFmtId="0" fontId="2" fillId="0" borderId="1" xfId="1" applyBorder="1" applyAlignment="1">
      <alignment horizontal="left"/>
    </xf>
    <xf numFmtId="0" fontId="5" fillId="0" borderId="0" xfId="1" applyFont="1" applyProtection="1">
      <protection locked="0"/>
    </xf>
    <xf numFmtId="1" fontId="7" fillId="0" borderId="0" xfId="1" applyNumberFormat="1" applyFont="1" applyAlignment="1">
      <alignment vertical="center"/>
    </xf>
    <xf numFmtId="0" fontId="7" fillId="0" borderId="1" xfId="1" applyFont="1" applyBorder="1" applyAlignment="1">
      <alignment vertical="center"/>
    </xf>
    <xf numFmtId="44" fontId="5" fillId="0" borderId="1" xfId="2" applyFont="1" applyBorder="1" applyProtection="1">
      <protection locked="0"/>
    </xf>
    <xf numFmtId="9" fontId="5" fillId="0" borderId="0" xfId="4" applyFont="1"/>
    <xf numFmtId="1" fontId="5" fillId="0" borderId="0" xfId="1" applyNumberFormat="1" applyFont="1"/>
    <xf numFmtId="44" fontId="5" fillId="0" borderId="0" xfId="2" applyFont="1"/>
    <xf numFmtId="164" fontId="12" fillId="0" borderId="0" xfId="1" applyNumberFormat="1" applyFont="1" applyAlignment="1">
      <alignment horizontal="center" vertical="center"/>
    </xf>
    <xf numFmtId="1" fontId="5" fillId="0" borderId="0" xfId="1" applyNumberFormat="1" applyFont="1" applyProtection="1">
      <protection locked="0"/>
    </xf>
    <xf numFmtId="0" fontId="2" fillId="0" borderId="0" xfId="1" applyProtection="1">
      <protection locked="0"/>
    </xf>
    <xf numFmtId="44" fontId="5" fillId="0" borderId="0" xfId="2" applyFont="1" applyProtection="1">
      <protection locked="0"/>
    </xf>
    <xf numFmtId="1" fontId="13" fillId="0" borderId="0" xfId="1" applyNumberFormat="1" applyFont="1" applyAlignment="1">
      <alignment vertical="center"/>
    </xf>
    <xf numFmtId="0" fontId="14" fillId="0" borderId="0" xfId="1" applyFont="1"/>
    <xf numFmtId="9" fontId="13" fillId="0" borderId="2" xfId="4" applyFont="1" applyBorder="1" applyProtection="1">
      <protection locked="0"/>
    </xf>
    <xf numFmtId="9" fontId="13" fillId="0" borderId="0" xfId="4" applyFont="1" applyProtection="1">
      <protection locked="0"/>
    </xf>
    <xf numFmtId="0" fontId="15" fillId="0" borderId="0" xfId="3" applyFont="1" applyFill="1" applyAlignment="1">
      <alignment vertical="center"/>
    </xf>
    <xf numFmtId="1" fontId="16" fillId="0" borderId="3" xfId="1" applyNumberFormat="1" applyFont="1" applyBorder="1"/>
    <xf numFmtId="0" fontId="17" fillId="0" borderId="4" xfId="1" applyFont="1" applyBorder="1"/>
    <xf numFmtId="44" fontId="17" fillId="0" borderId="5" xfId="2" applyFont="1" applyBorder="1"/>
    <xf numFmtId="0" fontId="17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8" fillId="0" borderId="0" xfId="1" applyFont="1" applyAlignment="1" applyProtection="1">
      <alignment vertical="center"/>
      <protection locked="0"/>
    </xf>
    <xf numFmtId="1" fontId="18" fillId="0" borderId="0" xfId="1" applyNumberFormat="1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44" fontId="19" fillId="0" borderId="0" xfId="2" applyFont="1" applyAlignment="1" applyProtection="1">
      <alignment vertical="center"/>
      <protection locked="0"/>
    </xf>
    <xf numFmtId="0" fontId="20" fillId="0" borderId="6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21" fillId="0" borderId="0" xfId="1" applyFont="1" applyAlignment="1">
      <alignment horizontal="center"/>
    </xf>
    <xf numFmtId="1" fontId="20" fillId="0" borderId="7" xfId="1" applyNumberFormat="1" applyFont="1" applyBorder="1" applyAlignment="1">
      <alignment horizontal="center" vertical="center" wrapText="1"/>
    </xf>
    <xf numFmtId="44" fontId="20" fillId="0" borderId="8" xfId="2" applyFont="1" applyBorder="1" applyAlignment="1">
      <alignment vertical="center" wrapText="1"/>
    </xf>
    <xf numFmtId="0" fontId="2" fillId="0" borderId="0" xfId="1" applyAlignment="1">
      <alignment horizontal="center"/>
    </xf>
    <xf numFmtId="0" fontId="22" fillId="0" borderId="0" xfId="1" applyFont="1" applyAlignment="1">
      <alignment horizontal="center"/>
    </xf>
    <xf numFmtId="0" fontId="20" fillId="2" borderId="9" xfId="4" applyNumberFormat="1" applyFont="1" applyFill="1" applyBorder="1" applyAlignment="1">
      <alignment horizontal="center" vertical="center" wrapText="1"/>
    </xf>
    <xf numFmtId="0" fontId="20" fillId="2" borderId="10" xfId="4" applyNumberFormat="1" applyFont="1" applyFill="1" applyBorder="1" applyAlignment="1">
      <alignment horizontal="center" vertical="center" wrapText="1"/>
    </xf>
    <xf numFmtId="0" fontId="21" fillId="0" borderId="0" xfId="1" applyFont="1" applyAlignment="1" applyProtection="1">
      <alignment vertical="center"/>
      <protection locked="0"/>
    </xf>
    <xf numFmtId="0" fontId="20" fillId="0" borderId="10" xfId="4" applyNumberFormat="1" applyFont="1" applyBorder="1" applyAlignment="1">
      <alignment horizontal="center" vertical="center" wrapText="1"/>
    </xf>
    <xf numFmtId="1" fontId="20" fillId="2" borderId="10" xfId="4" applyNumberFormat="1" applyFont="1" applyFill="1" applyBorder="1" applyAlignment="1">
      <alignment horizontal="center" vertical="center" wrapText="1"/>
    </xf>
    <xf numFmtId="0" fontId="20" fillId="2" borderId="11" xfId="4" applyNumberFormat="1" applyFont="1" applyFill="1" applyBorder="1" applyAlignment="1">
      <alignment horizontal="center" vertical="center" wrapText="1"/>
    </xf>
    <xf numFmtId="0" fontId="22" fillId="0" borderId="0" xfId="1" applyFont="1"/>
    <xf numFmtId="0" fontId="21" fillId="0" borderId="0" xfId="1" applyFont="1"/>
    <xf numFmtId="0" fontId="23" fillId="0" borderId="12" xfId="1" applyFont="1" applyBorder="1"/>
    <xf numFmtId="0" fontId="24" fillId="0" borderId="13" xfId="1" applyFont="1" applyBorder="1"/>
    <xf numFmtId="0" fontId="25" fillId="0" borderId="13" xfId="1" applyFont="1" applyBorder="1"/>
    <xf numFmtId="0" fontId="26" fillId="0" borderId="13" xfId="1" applyFont="1" applyBorder="1"/>
    <xf numFmtId="0" fontId="27" fillId="0" borderId="13" xfId="1" applyFont="1" applyBorder="1"/>
    <xf numFmtId="9" fontId="28" fillId="0" borderId="13" xfId="4" applyFont="1" applyFill="1" applyBorder="1" applyAlignment="1"/>
    <xf numFmtId="1" fontId="28" fillId="0" borderId="13" xfId="4" applyNumberFormat="1" applyFont="1" applyFill="1" applyBorder="1" applyAlignment="1"/>
    <xf numFmtId="9" fontId="24" fillId="0" borderId="13" xfId="4" applyFont="1" applyFill="1" applyBorder="1" applyAlignment="1"/>
    <xf numFmtId="9" fontId="24" fillId="0" borderId="14" xfId="4" applyFont="1" applyFill="1" applyBorder="1" applyAlignment="1"/>
    <xf numFmtId="0" fontId="29" fillId="0" borderId="15" xfId="1" applyFont="1" applyBorder="1" applyAlignment="1">
      <alignment vertical="center"/>
    </xf>
    <xf numFmtId="0" fontId="30" fillId="0" borderId="16" xfId="1" applyFont="1" applyBorder="1"/>
    <xf numFmtId="0" fontId="12" fillId="0" borderId="17" xfId="1" applyFont="1" applyBorder="1"/>
    <xf numFmtId="164" fontId="31" fillId="0" borderId="17" xfId="1" applyNumberFormat="1" applyFont="1" applyBorder="1"/>
    <xf numFmtId="164" fontId="2" fillId="0" borderId="17" xfId="1" applyNumberFormat="1" applyBorder="1"/>
    <xf numFmtId="0" fontId="32" fillId="0" borderId="17" xfId="1" applyFont="1" applyBorder="1" applyAlignment="1" applyProtection="1">
      <alignment vertical="center"/>
      <protection locked="0"/>
    </xf>
    <xf numFmtId="165" fontId="22" fillId="0" borderId="17" xfId="2" applyNumberFormat="1" applyFont="1" applyFill="1" applyBorder="1" applyAlignment="1">
      <alignment vertical="center"/>
    </xf>
    <xf numFmtId="1" fontId="22" fillId="0" borderId="17" xfId="2" applyNumberFormat="1" applyFont="1" applyFill="1" applyBorder="1" applyAlignment="1">
      <alignment vertical="center"/>
    </xf>
    <xf numFmtId="165" fontId="3" fillId="0" borderId="17" xfId="2" applyNumberFormat="1" applyFont="1" applyFill="1" applyBorder="1" applyAlignment="1">
      <alignment horizontal="right"/>
    </xf>
    <xf numFmtId="44" fontId="22" fillId="0" borderId="18" xfId="2" applyFont="1" applyFill="1" applyBorder="1" applyAlignment="1">
      <alignment vertical="center"/>
    </xf>
    <xf numFmtId="164" fontId="33" fillId="0" borderId="17" xfId="1" applyNumberFormat="1" applyFont="1" applyBorder="1" applyAlignment="1">
      <alignment horizontal="right"/>
    </xf>
    <xf numFmtId="166" fontId="31" fillId="0" borderId="17" xfId="1" applyNumberFormat="1" applyFont="1" applyBorder="1" applyAlignment="1">
      <alignment horizontal="right"/>
    </xf>
    <xf numFmtId="167" fontId="2" fillId="0" borderId="17" xfId="1" applyNumberFormat="1" applyBorder="1" applyAlignment="1">
      <alignment horizontal="right"/>
    </xf>
    <xf numFmtId="0" fontId="34" fillId="0" borderId="16" xfId="1" applyFont="1" applyBorder="1"/>
    <xf numFmtId="0" fontId="20" fillId="0" borderId="17" xfId="1" applyFont="1" applyBorder="1"/>
    <xf numFmtId="164" fontId="35" fillId="0" borderId="17" xfId="1" applyNumberFormat="1" applyFont="1" applyBorder="1" applyAlignment="1">
      <alignment horizontal="right"/>
    </xf>
    <xf numFmtId="168" fontId="2" fillId="0" borderId="17" xfId="1" applyNumberFormat="1" applyBorder="1" applyAlignment="1">
      <alignment horizontal="right"/>
    </xf>
    <xf numFmtId="0" fontId="18" fillId="0" borderId="17" xfId="1" applyFont="1" applyBorder="1" applyAlignment="1" applyProtection="1">
      <alignment vertical="center"/>
      <protection locked="0"/>
    </xf>
    <xf numFmtId="169" fontId="31" fillId="0" borderId="17" xfId="1" applyNumberFormat="1" applyFont="1" applyBorder="1" applyAlignment="1">
      <alignment horizontal="right"/>
    </xf>
    <xf numFmtId="170" fontId="2" fillId="0" borderId="17" xfId="1" applyNumberFormat="1" applyBorder="1" applyAlignment="1">
      <alignment horizontal="right"/>
    </xf>
    <xf numFmtId="0" fontId="36" fillId="0" borderId="17" xfId="1" applyFont="1" applyBorder="1"/>
    <xf numFmtId="0" fontId="7" fillId="0" borderId="17" xfId="1" applyFont="1" applyBorder="1"/>
    <xf numFmtId="164" fontId="31" fillId="0" borderId="17" xfId="1" applyNumberFormat="1" applyFont="1" applyBorder="1" applyAlignment="1">
      <alignment horizontal="right"/>
    </xf>
    <xf numFmtId="0" fontId="30" fillId="0" borderId="15" xfId="1" applyFont="1" applyBorder="1"/>
    <xf numFmtId="0" fontId="12" fillId="0" borderId="19" xfId="1" applyFont="1" applyBorder="1"/>
    <xf numFmtId="0" fontId="32" fillId="0" borderId="19" xfId="1" applyFont="1" applyBorder="1" applyAlignment="1" applyProtection="1">
      <alignment vertical="center"/>
      <protection locked="0"/>
    </xf>
    <xf numFmtId="169" fontId="31" fillId="0" borderId="19" xfId="1" applyNumberFormat="1" applyFont="1" applyBorder="1"/>
    <xf numFmtId="169" fontId="2" fillId="0" borderId="19" xfId="1" applyNumberFormat="1" applyBorder="1"/>
    <xf numFmtId="165" fontId="22" fillId="0" borderId="19" xfId="2" applyNumberFormat="1" applyFont="1" applyFill="1" applyBorder="1" applyAlignment="1">
      <alignment vertical="center"/>
    </xf>
    <xf numFmtId="1" fontId="22" fillId="0" borderId="19" xfId="2" applyNumberFormat="1" applyFont="1" applyFill="1" applyBorder="1" applyAlignment="1">
      <alignment vertical="center"/>
    </xf>
    <xf numFmtId="165" fontId="21" fillId="0" borderId="19" xfId="2" applyNumberFormat="1" applyFont="1" applyFill="1" applyBorder="1" applyAlignment="1">
      <alignment vertical="center"/>
    </xf>
    <xf numFmtId="0" fontId="37" fillId="0" borderId="15" xfId="1" applyFont="1" applyBorder="1"/>
    <xf numFmtId="0" fontId="20" fillId="0" borderId="17" xfId="1" applyFont="1" applyBorder="1" applyAlignment="1">
      <alignment horizontal="left"/>
    </xf>
    <xf numFmtId="0" fontId="38" fillId="0" borderId="17" xfId="1" applyFont="1" applyBorder="1" applyAlignment="1">
      <alignment horizontal="left"/>
    </xf>
    <xf numFmtId="169" fontId="2" fillId="0" borderId="17" xfId="1" applyNumberFormat="1" applyBorder="1" applyAlignment="1">
      <alignment horizontal="right"/>
    </xf>
    <xf numFmtId="0" fontId="30" fillId="0" borderId="20" xfId="1" applyFont="1" applyBorder="1"/>
    <xf numFmtId="0" fontId="12" fillId="0" borderId="10" xfId="1" applyFont="1" applyBorder="1"/>
    <xf numFmtId="0" fontId="35" fillId="0" borderId="10" xfId="1" applyFont="1" applyBorder="1" applyAlignment="1">
      <alignment horizontal="right"/>
    </xf>
    <xf numFmtId="0" fontId="5" fillId="0" borderId="10" xfId="1" applyFont="1" applyBorder="1" applyAlignment="1">
      <alignment horizontal="right"/>
    </xf>
    <xf numFmtId="0" fontId="18" fillId="0" borderId="10" xfId="1" applyFont="1" applyBorder="1" applyAlignment="1" applyProtection="1">
      <alignment vertical="center"/>
      <protection locked="0"/>
    </xf>
    <xf numFmtId="165" fontId="22" fillId="0" borderId="10" xfId="1" applyNumberFormat="1" applyFont="1" applyBorder="1" applyAlignment="1" applyProtection="1">
      <alignment vertical="center"/>
      <protection locked="0"/>
    </xf>
    <xf numFmtId="1" fontId="22" fillId="0" borderId="10" xfId="1" applyNumberFormat="1" applyFont="1" applyBorder="1" applyAlignment="1" applyProtection="1">
      <alignment vertical="center"/>
      <protection locked="0"/>
    </xf>
    <xf numFmtId="165" fontId="3" fillId="0" borderId="10" xfId="2" applyNumberFormat="1" applyFont="1" applyFill="1" applyBorder="1" applyAlignment="1">
      <alignment horizontal="right"/>
    </xf>
    <xf numFmtId="44" fontId="22" fillId="0" borderId="11" xfId="2" applyFont="1" applyBorder="1" applyAlignment="1" applyProtection="1">
      <alignment vertical="center"/>
      <protection locked="0"/>
    </xf>
    <xf numFmtId="0" fontId="24" fillId="0" borderId="21" xfId="1" applyFont="1" applyBorder="1"/>
    <xf numFmtId="0" fontId="25" fillId="0" borderId="21" xfId="1" applyFont="1" applyBorder="1"/>
    <xf numFmtId="0" fontId="26" fillId="0" borderId="21" xfId="1" applyFont="1" applyBorder="1"/>
    <xf numFmtId="0" fontId="32" fillId="0" borderId="21" xfId="1" applyFont="1" applyBorder="1" applyAlignment="1" applyProtection="1">
      <alignment vertical="center"/>
      <protection locked="0"/>
    </xf>
    <xf numFmtId="0" fontId="22" fillId="0" borderId="21" xfId="1" applyFont="1" applyBorder="1" applyAlignment="1">
      <alignment vertical="center"/>
    </xf>
    <xf numFmtId="1" fontId="22" fillId="0" borderId="21" xfId="1" applyNumberFormat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44" fontId="22" fillId="0" borderId="22" xfId="2" applyFont="1" applyBorder="1" applyAlignment="1">
      <alignment vertical="center"/>
    </xf>
    <xf numFmtId="0" fontId="39" fillId="0" borderId="13" xfId="1" applyFont="1" applyBorder="1"/>
    <xf numFmtId="1" fontId="39" fillId="0" borderId="13" xfId="1" applyNumberFormat="1" applyFont="1" applyBorder="1"/>
    <xf numFmtId="0" fontId="40" fillId="0" borderId="13" xfId="1" applyFont="1" applyBorder="1"/>
    <xf numFmtId="44" fontId="39" fillId="0" borderId="14" xfId="2" applyFont="1" applyBorder="1"/>
    <xf numFmtId="166" fontId="33" fillId="0" borderId="17" xfId="1" applyNumberFormat="1" applyFont="1" applyBorder="1" applyAlignment="1">
      <alignment horizontal="right"/>
    </xf>
    <xf numFmtId="3" fontId="32" fillId="0" borderId="17" xfId="1" applyNumberFormat="1" applyFont="1" applyBorder="1" applyAlignment="1" applyProtection="1">
      <alignment vertical="center"/>
      <protection locked="0"/>
    </xf>
    <xf numFmtId="165" fontId="3" fillId="0" borderId="18" xfId="2" applyNumberFormat="1" applyFont="1" applyFill="1" applyBorder="1" applyAlignment="1">
      <alignment horizontal="right"/>
    </xf>
    <xf numFmtId="169" fontId="12" fillId="0" borderId="17" xfId="1" applyNumberFormat="1" applyFont="1" applyBorder="1" applyAlignment="1">
      <alignment horizontal="left"/>
    </xf>
    <xf numFmtId="169" fontId="36" fillId="0" borderId="17" xfId="1" applyNumberFormat="1" applyFont="1" applyBorder="1" applyAlignment="1">
      <alignment horizontal="left"/>
    </xf>
    <xf numFmtId="169" fontId="31" fillId="0" borderId="0" xfId="1" applyNumberFormat="1" applyFont="1" applyAlignment="1">
      <alignment horizontal="right"/>
    </xf>
    <xf numFmtId="169" fontId="2" fillId="0" borderId="0" xfId="1" applyNumberFormat="1" applyAlignment="1">
      <alignment horizontal="right"/>
    </xf>
    <xf numFmtId="0" fontId="32" fillId="0" borderId="0" xfId="1" applyFont="1" applyAlignment="1" applyProtection="1">
      <alignment vertical="center"/>
      <protection locked="0"/>
    </xf>
    <xf numFmtId="0" fontId="22" fillId="0" borderId="0" xfId="1" applyFont="1" applyAlignment="1" applyProtection="1">
      <alignment vertical="center"/>
      <protection locked="0"/>
    </xf>
    <xf numFmtId="1" fontId="22" fillId="0" borderId="0" xfId="1" applyNumberFormat="1" applyFont="1" applyAlignment="1" applyProtection="1">
      <alignment vertical="center"/>
      <protection locked="0"/>
    </xf>
    <xf numFmtId="165" fontId="3" fillId="0" borderId="0" xfId="2" applyNumberFormat="1" applyFont="1" applyFill="1" applyBorder="1" applyAlignment="1">
      <alignment horizontal="right"/>
    </xf>
    <xf numFmtId="165" fontId="3" fillId="0" borderId="23" xfId="2" applyNumberFormat="1" applyFont="1" applyFill="1" applyBorder="1" applyAlignment="1">
      <alignment horizontal="right"/>
    </xf>
    <xf numFmtId="0" fontId="3" fillId="0" borderId="22" xfId="1" applyFont="1" applyBorder="1" applyAlignment="1">
      <alignment vertical="center"/>
    </xf>
    <xf numFmtId="0" fontId="40" fillId="0" borderId="14" xfId="1" applyFont="1" applyBorder="1"/>
    <xf numFmtId="0" fontId="30" fillId="0" borderId="16" xfId="1" applyFont="1" applyBorder="1" applyAlignment="1">
      <alignment wrapText="1"/>
    </xf>
    <xf numFmtId="171" fontId="31" fillId="0" borderId="17" xfId="1" applyNumberFormat="1" applyFont="1" applyBorder="1" applyAlignment="1">
      <alignment horizontal="right"/>
    </xf>
    <xf numFmtId="0" fontId="18" fillId="0" borderId="17" xfId="1" applyFont="1" applyBorder="1" applyAlignment="1">
      <alignment vertical="center"/>
    </xf>
    <xf numFmtId="172" fontId="2" fillId="0" borderId="17" xfId="1" applyNumberFormat="1" applyBorder="1" applyAlignment="1">
      <alignment horizontal="right"/>
    </xf>
    <xf numFmtId="0" fontId="32" fillId="0" borderId="17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12" fillId="0" borderId="17" xfId="1" applyFont="1" applyBorder="1" applyAlignment="1">
      <alignment wrapText="1"/>
    </xf>
    <xf numFmtId="165" fontId="22" fillId="0" borderId="17" xfId="2" applyNumberFormat="1" applyFont="1" applyFill="1" applyBorder="1" applyAlignment="1">
      <alignment horizontal="center" vertical="center"/>
    </xf>
    <xf numFmtId="1" fontId="22" fillId="0" borderId="17" xfId="2" applyNumberFormat="1" applyFont="1" applyFill="1" applyBorder="1" applyAlignment="1">
      <alignment horizontal="center" vertical="center"/>
    </xf>
    <xf numFmtId="44" fontId="22" fillId="0" borderId="18" xfId="2" applyFont="1" applyFill="1" applyBorder="1" applyAlignment="1">
      <alignment horizontal="center" vertical="center"/>
    </xf>
    <xf numFmtId="1" fontId="22" fillId="0" borderId="0" xfId="2" applyNumberFormat="1" applyFont="1" applyFill="1" applyBorder="1" applyAlignment="1">
      <alignment horizontal="center" vertical="center"/>
    </xf>
    <xf numFmtId="0" fontId="31" fillId="0" borderId="0" xfId="1" applyFont="1"/>
    <xf numFmtId="1" fontId="22" fillId="0" borderId="0" xfId="1" applyNumberFormat="1" applyFont="1"/>
    <xf numFmtId="44" fontId="22" fillId="0" borderId="23" xfId="2" applyFont="1" applyBorder="1"/>
    <xf numFmtId="164" fontId="2" fillId="0" borderId="17" xfId="1" applyNumberFormat="1" applyBorder="1" applyAlignment="1">
      <alignment horizontal="right"/>
    </xf>
    <xf numFmtId="0" fontId="30" fillId="0" borderId="9" xfId="1" applyFont="1" applyBorder="1"/>
    <xf numFmtId="0" fontId="36" fillId="0" borderId="10" xfId="1" applyFont="1" applyBorder="1" applyAlignment="1">
      <alignment horizontal="right"/>
    </xf>
    <xf numFmtId="0" fontId="7" fillId="0" borderId="10" xfId="1" applyFont="1" applyBorder="1" applyAlignment="1">
      <alignment horizontal="right"/>
    </xf>
    <xf numFmtId="0" fontId="22" fillId="0" borderId="10" xfId="1" applyFont="1" applyBorder="1" applyAlignment="1" applyProtection="1">
      <alignment vertical="center"/>
      <protection locked="0"/>
    </xf>
    <xf numFmtId="165" fontId="3" fillId="0" borderId="11" xfId="2" applyNumberFormat="1" applyFont="1" applyFill="1" applyBorder="1" applyAlignment="1">
      <alignment horizontal="right"/>
    </xf>
    <xf numFmtId="173" fontId="31" fillId="0" borderId="17" xfId="1" applyNumberFormat="1" applyFont="1" applyBorder="1"/>
    <xf numFmtId="173" fontId="2" fillId="0" borderId="17" xfId="1" applyNumberFormat="1" applyBorder="1"/>
    <xf numFmtId="173" fontId="33" fillId="0" borderId="17" xfId="1" applyNumberFormat="1" applyFont="1" applyBorder="1"/>
    <xf numFmtId="173" fontId="5" fillId="0" borderId="17" xfId="1" applyNumberFormat="1" applyFont="1" applyBorder="1"/>
    <xf numFmtId="174" fontId="31" fillId="0" borderId="17" xfId="1" applyNumberFormat="1" applyFont="1" applyBorder="1" applyAlignment="1">
      <alignment horizontal="right"/>
    </xf>
    <xf numFmtId="174" fontId="2" fillId="0" borderId="17" xfId="1" applyNumberFormat="1" applyBorder="1" applyAlignment="1">
      <alignment horizontal="right"/>
    </xf>
    <xf numFmtId="175" fontId="35" fillId="0" borderId="17" xfId="1" applyNumberFormat="1" applyFont="1" applyBorder="1"/>
    <xf numFmtId="175" fontId="5" fillId="0" borderId="17" xfId="1" applyNumberFormat="1" applyFont="1" applyBorder="1"/>
    <xf numFmtId="0" fontId="22" fillId="0" borderId="17" xfId="1" applyFont="1" applyBorder="1" applyAlignment="1" applyProtection="1">
      <alignment vertical="center"/>
      <protection locked="0"/>
    </xf>
    <xf numFmtId="1" fontId="22" fillId="0" borderId="17" xfId="1" applyNumberFormat="1" applyFont="1" applyBorder="1" applyAlignment="1" applyProtection="1">
      <alignment vertical="center"/>
      <protection locked="0"/>
    </xf>
    <xf numFmtId="0" fontId="3" fillId="0" borderId="17" xfId="1" applyFont="1" applyBorder="1" applyAlignment="1" applyProtection="1">
      <alignment vertical="center"/>
      <protection locked="0"/>
    </xf>
    <xf numFmtId="176" fontId="30" fillId="0" borderId="16" xfId="1" applyNumberFormat="1" applyFont="1" applyBorder="1"/>
    <xf numFmtId="176" fontId="12" fillId="0" borderId="17" xfId="1" applyNumberFormat="1" applyFont="1" applyBorder="1"/>
    <xf numFmtId="164" fontId="33" fillId="0" borderId="17" xfId="1" applyNumberFormat="1" applyFont="1" applyBorder="1"/>
    <xf numFmtId="176" fontId="34" fillId="0" borderId="16" xfId="1" applyNumberFormat="1" applyFont="1" applyBorder="1"/>
    <xf numFmtId="176" fontId="20" fillId="0" borderId="17" xfId="1" applyNumberFormat="1" applyFont="1" applyBorder="1"/>
    <xf numFmtId="164" fontId="35" fillId="0" borderId="17" xfId="1" applyNumberFormat="1" applyFont="1" applyBorder="1"/>
    <xf numFmtId="164" fontId="5" fillId="0" borderId="17" xfId="1" applyNumberFormat="1" applyFont="1" applyBorder="1"/>
    <xf numFmtId="164" fontId="5" fillId="0" borderId="17" xfId="1" applyNumberFormat="1" applyFont="1" applyBorder="1" applyAlignment="1">
      <alignment horizontal="right"/>
    </xf>
    <xf numFmtId="165" fontId="22" fillId="0" borderId="17" xfId="2" applyNumberFormat="1" applyFont="1" applyFill="1" applyBorder="1" applyAlignment="1">
      <alignment horizontal="right"/>
    </xf>
    <xf numFmtId="0" fontId="12" fillId="0" borderId="17" xfId="1" applyFont="1" applyBorder="1" applyAlignment="1">
      <alignment horizontal="left"/>
    </xf>
    <xf numFmtId="0" fontId="36" fillId="0" borderId="17" xfId="1" applyFont="1" applyBorder="1" applyAlignment="1">
      <alignment horizontal="left"/>
    </xf>
    <xf numFmtId="0" fontId="5" fillId="0" borderId="17" xfId="5" applyFont="1" applyBorder="1" applyAlignment="1">
      <alignment horizontal="right"/>
    </xf>
    <xf numFmtId="165" fontId="3" fillId="0" borderId="17" xfId="2" applyNumberFormat="1" applyFont="1" applyFill="1" applyBorder="1" applyAlignment="1">
      <alignment horizontal="center" vertical="center"/>
    </xf>
    <xf numFmtId="0" fontId="36" fillId="0" borderId="19" xfId="1" applyFont="1" applyBorder="1" applyAlignment="1">
      <alignment horizontal="left"/>
    </xf>
    <xf numFmtId="165" fontId="3" fillId="0" borderId="17" xfId="2" applyNumberFormat="1" applyFont="1" applyFill="1" applyBorder="1" applyAlignment="1">
      <alignment horizontal="center"/>
    </xf>
    <xf numFmtId="0" fontId="12" fillId="0" borderId="24" xfId="1" applyFont="1" applyBorder="1"/>
    <xf numFmtId="0" fontId="18" fillId="0" borderId="24" xfId="1" applyFont="1" applyBorder="1" applyAlignment="1" applyProtection="1">
      <alignment vertical="center"/>
      <protection locked="0"/>
    </xf>
    <xf numFmtId="0" fontId="22" fillId="0" borderId="24" xfId="1" applyFont="1" applyBorder="1" applyAlignment="1" applyProtection="1">
      <alignment vertical="center"/>
      <protection locked="0"/>
    </xf>
    <xf numFmtId="1" fontId="22" fillId="0" borderId="24" xfId="1" applyNumberFormat="1" applyFont="1" applyBorder="1" applyAlignment="1" applyProtection="1">
      <alignment vertical="center"/>
      <protection locked="0"/>
    </xf>
    <xf numFmtId="165" fontId="3" fillId="0" borderId="24" xfId="2" applyNumberFormat="1" applyFont="1" applyFill="1" applyBorder="1" applyAlignment="1">
      <alignment horizontal="right"/>
    </xf>
    <xf numFmtId="165" fontId="3" fillId="0" borderId="25" xfId="2" applyNumberFormat="1" applyFont="1" applyFill="1" applyBorder="1" applyAlignment="1">
      <alignment horizontal="right"/>
    </xf>
    <xf numFmtId="0" fontId="34" fillId="0" borderId="16" xfId="6" applyFont="1" applyBorder="1"/>
    <xf numFmtId="0" fontId="20" fillId="0" borderId="17" xfId="6" applyFont="1" applyBorder="1"/>
    <xf numFmtId="0" fontId="35" fillId="0" borderId="17" xfId="6" applyFont="1" applyBorder="1"/>
    <xf numFmtId="0" fontId="19" fillId="0" borderId="17" xfId="6" applyFont="1" applyBorder="1"/>
    <xf numFmtId="0" fontId="5" fillId="0" borderId="17" xfId="6" applyFont="1" applyBorder="1"/>
    <xf numFmtId="0" fontId="38" fillId="0" borderId="17" xfId="6" applyFont="1" applyBorder="1"/>
    <xf numFmtId="0" fontId="20" fillId="0" borderId="19" xfId="6" applyFont="1" applyBorder="1" applyAlignment="1">
      <alignment horizontal="left"/>
    </xf>
    <xf numFmtId="0" fontId="38" fillId="0" borderId="19" xfId="6" applyFont="1" applyBorder="1" applyAlignment="1">
      <alignment horizontal="left"/>
    </xf>
    <xf numFmtId="0" fontId="5" fillId="0" borderId="19" xfId="5" applyFont="1" applyBorder="1" applyAlignment="1">
      <alignment horizontal="right"/>
    </xf>
    <xf numFmtId="0" fontId="36" fillId="0" borderId="24" xfId="1" applyFont="1" applyBorder="1" applyAlignment="1">
      <alignment horizontal="right"/>
    </xf>
    <xf numFmtId="0" fontId="7" fillId="0" borderId="24" xfId="1" applyFont="1" applyBorder="1" applyAlignment="1">
      <alignment horizontal="right"/>
    </xf>
    <xf numFmtId="0" fontId="23" fillId="0" borderId="26" xfId="1" applyFont="1" applyBorder="1"/>
    <xf numFmtId="0" fontId="34" fillId="0" borderId="16" xfId="5" applyFont="1" applyBorder="1"/>
    <xf numFmtId="0" fontId="20" fillId="0" borderId="17" xfId="5" applyFont="1" applyBorder="1"/>
    <xf numFmtId="0" fontId="35" fillId="0" borderId="17" xfId="5" applyFont="1" applyBorder="1" applyAlignment="1">
      <alignment horizontal="left"/>
    </xf>
    <xf numFmtId="0" fontId="35" fillId="0" borderId="17" xfId="5" applyFont="1" applyBorder="1" applyAlignment="1">
      <alignment horizontal="right"/>
    </xf>
    <xf numFmtId="0" fontId="34" fillId="0" borderId="15" xfId="5" applyFont="1" applyBorder="1"/>
    <xf numFmtId="0" fontId="35" fillId="0" borderId="19" xfId="5" applyFont="1" applyBorder="1" applyAlignment="1">
      <alignment horizontal="right"/>
    </xf>
    <xf numFmtId="0" fontId="20" fillId="0" borderId="16" xfId="5" applyFont="1" applyBorder="1"/>
    <xf numFmtId="0" fontId="35" fillId="0" borderId="19" xfId="5" applyFont="1" applyBorder="1" applyAlignment="1">
      <alignment horizontal="left"/>
    </xf>
    <xf numFmtId="0" fontId="34" fillId="0" borderId="16" xfId="5" applyFont="1" applyBorder="1" applyAlignment="1">
      <alignment wrapText="1"/>
    </xf>
    <xf numFmtId="0" fontId="20" fillId="0" borderId="17" xfId="5" applyFont="1" applyBorder="1" applyAlignment="1">
      <alignment wrapText="1"/>
    </xf>
    <xf numFmtId="2" fontId="22" fillId="0" borderId="17" xfId="1" applyNumberFormat="1" applyFont="1" applyBorder="1" applyAlignment="1" applyProtection="1">
      <alignment vertical="center"/>
      <protection locked="0"/>
    </xf>
    <xf numFmtId="0" fontId="35" fillId="0" borderId="17" xfId="5" applyFont="1" applyBorder="1" applyAlignment="1">
      <alignment horizontal="left" wrapText="1"/>
    </xf>
    <xf numFmtId="0" fontId="22" fillId="0" borderId="17" xfId="5" applyFont="1" applyBorder="1" applyAlignment="1">
      <alignment horizontal="right" wrapText="1"/>
    </xf>
    <xf numFmtId="164" fontId="31" fillId="0" borderId="17" xfId="1" applyNumberFormat="1" applyFont="1" applyBorder="1" applyAlignment="1">
      <alignment horizontal="left"/>
    </xf>
    <xf numFmtId="169" fontId="31" fillId="0" borderId="17" xfId="1" applyNumberFormat="1" applyFont="1" applyBorder="1" applyAlignment="1">
      <alignment horizontal="left" wrapText="1"/>
    </xf>
    <xf numFmtId="169" fontId="31" fillId="0" borderId="17" xfId="1" applyNumberFormat="1" applyFont="1" applyBorder="1" applyAlignment="1">
      <alignment horizontal="left"/>
    </xf>
    <xf numFmtId="164" fontId="35" fillId="0" borderId="17" xfId="1" applyNumberFormat="1" applyFont="1" applyBorder="1" applyAlignment="1">
      <alignment horizontal="left"/>
    </xf>
    <xf numFmtId="0" fontId="20" fillId="0" borderId="0" xfId="5" applyFont="1"/>
    <xf numFmtId="173" fontId="31" fillId="0" borderId="17" xfId="1" applyNumberFormat="1" applyFont="1" applyBorder="1" applyAlignment="1">
      <alignment horizontal="left"/>
    </xf>
    <xf numFmtId="9" fontId="18" fillId="0" borderId="17" xfId="1" applyNumberFormat="1" applyFont="1" applyBorder="1" applyAlignment="1" applyProtection="1">
      <alignment vertical="center"/>
      <protection locked="0"/>
    </xf>
    <xf numFmtId="1" fontId="18" fillId="0" borderId="17" xfId="1" applyNumberFormat="1" applyFont="1" applyBorder="1" applyAlignment="1" applyProtection="1">
      <alignment vertical="center"/>
      <protection locked="0"/>
    </xf>
    <xf numFmtId="0" fontId="34" fillId="0" borderId="16" xfId="7" applyFont="1" applyBorder="1" applyAlignment="1">
      <alignment wrapText="1"/>
    </xf>
    <xf numFmtId="165" fontId="22" fillId="0" borderId="19" xfId="2" applyNumberFormat="1" applyFont="1" applyFill="1" applyBorder="1" applyAlignment="1">
      <alignment horizontal="center" vertical="center" wrapText="1"/>
    </xf>
    <xf numFmtId="165" fontId="22" fillId="0" borderId="27" xfId="2" applyNumberFormat="1" applyFont="1" applyFill="1" applyBorder="1" applyAlignment="1">
      <alignment horizontal="center" vertical="center" wrapText="1"/>
    </xf>
    <xf numFmtId="165" fontId="22" fillId="0" borderId="13" xfId="2" applyNumberFormat="1" applyFont="1" applyFill="1" applyBorder="1" applyAlignment="1">
      <alignment horizontal="center" vertical="center" wrapText="1"/>
    </xf>
    <xf numFmtId="165" fontId="22" fillId="0" borderId="14" xfId="2" applyNumberFormat="1" applyFont="1" applyFill="1" applyBorder="1" applyAlignment="1">
      <alignment horizontal="center" vertical="center" wrapText="1"/>
    </xf>
    <xf numFmtId="0" fontId="34" fillId="0" borderId="15" xfId="7" applyFont="1" applyBorder="1" applyAlignment="1">
      <alignment wrapText="1"/>
    </xf>
    <xf numFmtId="0" fontId="20" fillId="0" borderId="19" xfId="7" applyFont="1" applyBorder="1" applyAlignment="1">
      <alignment wrapText="1"/>
    </xf>
    <xf numFmtId="169" fontId="31" fillId="0" borderId="19" xfId="1" applyNumberFormat="1" applyFont="1" applyBorder="1" applyAlignment="1">
      <alignment horizontal="right"/>
    </xf>
    <xf numFmtId="170" fontId="2" fillId="0" borderId="19" xfId="1" applyNumberFormat="1" applyBorder="1" applyAlignment="1">
      <alignment horizontal="right"/>
    </xf>
    <xf numFmtId="0" fontId="22" fillId="0" borderId="19" xfId="1" applyFont="1" applyBorder="1" applyAlignment="1" applyProtection="1">
      <alignment vertical="center"/>
      <protection locked="0"/>
    </xf>
    <xf numFmtId="1" fontId="22" fillId="0" borderId="19" xfId="1" applyNumberFormat="1" applyFont="1" applyBorder="1" applyAlignment="1" applyProtection="1">
      <alignment vertical="center"/>
      <protection locked="0"/>
    </xf>
    <xf numFmtId="0" fontId="37" fillId="0" borderId="16" xfId="1" applyFont="1" applyBorder="1"/>
    <xf numFmtId="0" fontId="20" fillId="0" borderId="19" xfId="5" applyFont="1" applyBorder="1" applyAlignment="1">
      <alignment wrapText="1"/>
    </xf>
    <xf numFmtId="0" fontId="34" fillId="0" borderId="15" xfId="5" applyFont="1" applyBorder="1" applyAlignment="1">
      <alignment wrapText="1"/>
    </xf>
    <xf numFmtId="0" fontId="2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6" fillId="0" borderId="21" xfId="1" applyFont="1" applyBorder="1" applyAlignment="1">
      <alignment horizontal="right" wrapText="1"/>
    </xf>
    <xf numFmtId="0" fontId="7" fillId="0" borderId="21" xfId="1" applyFont="1" applyBorder="1" applyAlignment="1">
      <alignment horizontal="right" wrapText="1"/>
    </xf>
    <xf numFmtId="0" fontId="22" fillId="0" borderId="21" xfId="1" applyFont="1" applyBorder="1" applyAlignment="1" applyProtection="1">
      <alignment vertical="center"/>
      <protection locked="0"/>
    </xf>
    <xf numFmtId="1" fontId="22" fillId="0" borderId="21" xfId="1" applyNumberFormat="1" applyFont="1" applyBorder="1" applyAlignment="1" applyProtection="1">
      <alignment vertical="center"/>
      <protection locked="0"/>
    </xf>
    <xf numFmtId="165" fontId="3" fillId="0" borderId="21" xfId="2" applyNumberFormat="1" applyFont="1" applyFill="1" applyBorder="1" applyAlignment="1">
      <alignment horizontal="right"/>
    </xf>
    <xf numFmtId="165" fontId="3" fillId="0" borderId="22" xfId="2" applyNumberFormat="1" applyFont="1" applyFill="1" applyBorder="1" applyAlignment="1">
      <alignment horizontal="right"/>
    </xf>
    <xf numFmtId="0" fontId="36" fillId="0" borderId="17" xfId="1" applyFont="1" applyBorder="1" applyAlignment="1">
      <alignment wrapText="1"/>
    </xf>
    <xf numFmtId="0" fontId="7" fillId="0" borderId="17" xfId="1" applyFont="1" applyBorder="1" applyAlignment="1">
      <alignment wrapText="1"/>
    </xf>
    <xf numFmtId="0" fontId="31" fillId="0" borderId="17" xfId="1" applyFont="1" applyBorder="1"/>
    <xf numFmtId="0" fontId="36" fillId="0" borderId="19" xfId="1" applyFont="1" applyBorder="1"/>
    <xf numFmtId="0" fontId="7" fillId="0" borderId="19" xfId="1" applyFont="1" applyBorder="1"/>
    <xf numFmtId="0" fontId="18" fillId="0" borderId="19" xfId="1" applyFont="1" applyBorder="1" applyAlignment="1" applyProtection="1">
      <alignment vertical="center"/>
      <protection locked="0"/>
    </xf>
    <xf numFmtId="0" fontId="31" fillId="0" borderId="17" xfId="1" applyFont="1" applyBorder="1" applyAlignment="1">
      <alignment horizontal="right"/>
    </xf>
    <xf numFmtId="0" fontId="2" fillId="0" borderId="17" xfId="1" applyBorder="1" applyAlignment="1">
      <alignment horizontal="right"/>
    </xf>
    <xf numFmtId="0" fontId="31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22" fillId="0" borderId="19" xfId="1" applyFont="1" applyBorder="1"/>
    <xf numFmtId="0" fontId="21" fillId="0" borderId="19" xfId="1" applyFont="1" applyBorder="1"/>
    <xf numFmtId="0" fontId="3" fillId="0" borderId="19" xfId="1" applyFont="1" applyBorder="1"/>
    <xf numFmtId="0" fontId="34" fillId="0" borderId="15" xfId="1" applyFont="1" applyBorder="1" applyAlignment="1">
      <alignment horizontal="left" vertical="top"/>
    </xf>
    <xf numFmtId="0" fontId="38" fillId="0" borderId="17" xfId="1" applyFont="1" applyBorder="1" applyAlignment="1">
      <alignment wrapText="1"/>
    </xf>
    <xf numFmtId="0" fontId="19" fillId="0" borderId="17" xfId="1" applyFont="1" applyBorder="1" applyAlignment="1">
      <alignment wrapText="1"/>
    </xf>
    <xf numFmtId="0" fontId="38" fillId="0" borderId="19" xfId="1" applyFont="1" applyBorder="1" applyAlignment="1">
      <alignment wrapText="1"/>
    </xf>
    <xf numFmtId="0" fontId="19" fillId="0" borderId="19" xfId="1" applyFont="1" applyBorder="1" applyAlignment="1">
      <alignment wrapText="1"/>
    </xf>
    <xf numFmtId="165" fontId="3" fillId="0" borderId="18" xfId="2" applyNumberFormat="1" applyFont="1" applyFill="1" applyBorder="1" applyAlignment="1">
      <alignment horizontal="center" vertical="center"/>
    </xf>
    <xf numFmtId="0" fontId="29" fillId="0" borderId="16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22" fillId="0" borderId="17" xfId="7" applyFont="1" applyBorder="1" applyAlignment="1">
      <alignment wrapText="1"/>
    </xf>
    <xf numFmtId="1" fontId="22" fillId="0" borderId="17" xfId="7" applyNumberFormat="1" applyFont="1" applyBorder="1" applyAlignment="1">
      <alignment wrapText="1"/>
    </xf>
    <xf numFmtId="0" fontId="22" fillId="0" borderId="16" xfId="5" applyFont="1" applyBorder="1" applyAlignment="1">
      <alignment wrapText="1"/>
    </xf>
    <xf numFmtId="0" fontId="20" fillId="0" borderId="19" xfId="5" applyFont="1" applyBorder="1"/>
    <xf numFmtId="0" fontId="35" fillId="0" borderId="0" xfId="5" applyFont="1" applyAlignment="1">
      <alignment wrapText="1"/>
    </xf>
    <xf numFmtId="0" fontId="5" fillId="0" borderId="0" xfId="5" applyFont="1" applyAlignment="1">
      <alignment wrapText="1"/>
    </xf>
    <xf numFmtId="0" fontId="22" fillId="0" borderId="19" xfId="7" applyFont="1" applyBorder="1" applyAlignment="1">
      <alignment wrapText="1"/>
    </xf>
    <xf numFmtId="1" fontId="22" fillId="0" borderId="19" xfId="7" applyNumberFormat="1" applyFont="1" applyBorder="1" applyAlignment="1">
      <alignment wrapText="1"/>
    </xf>
    <xf numFmtId="0" fontId="22" fillId="0" borderId="15" xfId="5" applyFont="1" applyBorder="1" applyAlignment="1">
      <alignment wrapText="1"/>
    </xf>
    <xf numFmtId="0" fontId="35" fillId="0" borderId="19" xfId="5" applyFont="1" applyBorder="1" applyAlignment="1">
      <alignment wrapText="1"/>
    </xf>
    <xf numFmtId="0" fontId="5" fillId="0" borderId="19" xfId="5" applyFont="1" applyBorder="1" applyAlignment="1">
      <alignment wrapText="1"/>
    </xf>
    <xf numFmtId="0" fontId="42" fillId="0" borderId="15" xfId="5" applyFont="1" applyBorder="1" applyAlignment="1">
      <alignment wrapText="1"/>
    </xf>
    <xf numFmtId="0" fontId="42" fillId="0" borderId="19" xfId="7" applyFont="1" applyBorder="1" applyAlignment="1">
      <alignment wrapText="1"/>
    </xf>
    <xf numFmtId="1" fontId="42" fillId="0" borderId="19" xfId="7" applyNumberFormat="1" applyFont="1" applyBorder="1" applyAlignment="1">
      <alignment wrapText="1"/>
    </xf>
    <xf numFmtId="165" fontId="3" fillId="0" borderId="19" xfId="2" applyNumberFormat="1" applyFont="1" applyFill="1" applyBorder="1" applyAlignment="1">
      <alignment horizontal="right"/>
    </xf>
    <xf numFmtId="0" fontId="30" fillId="0" borderId="0" xfId="1" applyFont="1"/>
    <xf numFmtId="0" fontId="12" fillId="0" borderId="0" xfId="1" applyFont="1"/>
    <xf numFmtId="0" fontId="36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38" fillId="0" borderId="0" xfId="7" applyFont="1" applyAlignment="1">
      <alignment horizontal="right"/>
    </xf>
    <xf numFmtId="0" fontId="32" fillId="0" borderId="0" xfId="1" applyFont="1"/>
    <xf numFmtId="1" fontId="18" fillId="0" borderId="0" xfId="1" applyNumberFormat="1" applyFont="1"/>
    <xf numFmtId="165" fontId="22" fillId="0" borderId="0" xfId="2" applyNumberFormat="1" applyFont="1" applyFill="1" applyBorder="1" applyAlignment="1">
      <alignment vertical="top"/>
    </xf>
    <xf numFmtId="1" fontId="22" fillId="0" borderId="0" xfId="2" applyNumberFormat="1" applyFont="1" applyFill="1" applyBorder="1" applyAlignment="1">
      <alignment vertical="top"/>
    </xf>
    <xf numFmtId="0" fontId="18" fillId="0" borderId="0" xfId="1" applyFont="1"/>
    <xf numFmtId="9" fontId="6" fillId="0" borderId="0" xfId="4" applyFont="1"/>
  </cellXfs>
  <cellStyles count="8">
    <cellStyle name="Lien hypertexte 3" xfId="3" xr:uid="{56483345-8880-47F7-87F1-74273C90DA50}"/>
    <cellStyle name="Monétaire 2" xfId="2" xr:uid="{89272A3D-DCF5-430F-8EE0-9BB890D4B2B1}"/>
    <cellStyle name="Normal" xfId="0" builtinId="0"/>
    <cellStyle name="Normal 2" xfId="5" xr:uid="{638286EF-5BC9-43B7-BFBD-B415DCC8F887}"/>
    <cellStyle name="Normal 2 2" xfId="7" xr:uid="{6911C848-3EFE-4C01-BB17-DD9EA4A5C5B4}"/>
    <cellStyle name="Normal 3" xfId="6" xr:uid="{F9D83689-901A-44A3-BF49-2F5799B0CD40}"/>
    <cellStyle name="Normal 3 2" xfId="1" xr:uid="{DB05C37B-B8CF-4858-A202-F81C6A66C0DE}"/>
    <cellStyle name="Pourcentage 2" xfId="4" xr:uid="{10EC938B-A2A2-4ADA-A51C-A3F91A8B3FAF}"/>
  </cellStyles>
  <dxfs count="2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7087" cy="988868"/>
    <xdr:pic>
      <xdr:nvPicPr>
        <xdr:cNvPr id="2" name="Image 1">
          <a:extLst>
            <a:ext uri="{FF2B5EF4-FFF2-40B4-BE49-F238E27FC236}">
              <a16:creationId xmlns:a16="http://schemas.microsoft.com/office/drawing/2014/main" id="{A228D64B-5AE2-43F1-A707-2AECF76E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7087" cy="98886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0_DOCS%20ORIGINAUX%20OFFICIELS\1_Politiques%20et%20Listes%20Prix\2_Liste%20Prix_Originaux\ListePrix_25-01.xlsx" TargetMode="External"/><Relationship Id="rId1" Type="http://schemas.openxmlformats.org/officeDocument/2006/relationships/externalLinkPath" Target="/0_DOCS%20ORIGINAUX%20OFFICIELS/1_Politiques%20et%20Listes%20Prix/2_Liste%20Prix_Originaux/ListePrix_25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der Form Calgary"/>
      <sheetName val="Boutique"/>
      <sheetName val="Bon Cde"/>
      <sheetName val="LISTE PRIX 2025"/>
      <sheetName val="FR 25-40"/>
      <sheetName val="EN 25-40"/>
      <sheetName val="FR 45-50"/>
      <sheetName val="EN45-50"/>
      <sheetName val="FR24_Intern-50USD"/>
      <sheetName val="EN24_Intern-50USD"/>
      <sheetName val="Bon Cde Denise"/>
      <sheetName val="FR24_57"/>
      <sheetName val="LISTE PRIX 2024 (2)"/>
      <sheetName val="Feuil2"/>
    </sheetNames>
    <sheetDataSet>
      <sheetData sheetId="0"/>
      <sheetData sheetId="1"/>
      <sheetData sheetId="2"/>
      <sheetData sheetId="3">
        <row r="16">
          <cell r="A16" t="str">
            <v>Les Encens Liquides / Les Essentiels</v>
          </cell>
        </row>
        <row r="17">
          <cell r="B17" t="str">
            <v>Chiiyaam</v>
          </cell>
          <cell r="D17">
            <v>15</v>
          </cell>
          <cell r="E17" t="str">
            <v>VAPN-CHII 15 ml</v>
          </cell>
          <cell r="G17">
            <v>29.6</v>
          </cell>
        </row>
        <row r="18">
          <cell r="D18">
            <v>29</v>
          </cell>
          <cell r="E18" t="str">
            <v>VAPN-CHII 29 ml</v>
          </cell>
          <cell r="G18">
            <v>49.4</v>
          </cell>
        </row>
        <row r="19">
          <cell r="D19">
            <v>60</v>
          </cell>
          <cell r="E19" t="str">
            <v>VAPN-CHII 60 ml</v>
          </cell>
          <cell r="G19">
            <v>96.5</v>
          </cell>
        </row>
        <row r="20">
          <cell r="D20">
            <v>100</v>
          </cell>
          <cell r="E20" t="str">
            <v>VAPN-CHII 100 ml_Refil</v>
          </cell>
          <cell r="G20">
            <v>147.5</v>
          </cell>
        </row>
        <row r="21">
          <cell r="D21">
            <v>3</v>
          </cell>
          <cell r="E21" t="str">
            <v>VAPN-CHII 3 ml_Ech</v>
          </cell>
          <cell r="G21">
            <v>6</v>
          </cell>
        </row>
        <row r="22">
          <cell r="D22">
            <v>29</v>
          </cell>
          <cell r="E22" t="str">
            <v>VAPN-CHII 29 ml_Demo</v>
          </cell>
        </row>
        <row r="24">
          <cell r="B24" t="str">
            <v>Miwah</v>
          </cell>
          <cell r="D24">
            <v>15</v>
          </cell>
          <cell r="E24" t="str">
            <v>VAPN-MIW 15 ml</v>
          </cell>
          <cell r="G24">
            <v>29.6</v>
          </cell>
        </row>
        <row r="25">
          <cell r="D25">
            <v>29</v>
          </cell>
          <cell r="E25" t="str">
            <v>VAPN-MIW 29 ml</v>
          </cell>
          <cell r="G25">
            <v>49.4</v>
          </cell>
        </row>
        <row r="26">
          <cell r="D26">
            <v>60</v>
          </cell>
          <cell r="E26" t="str">
            <v>VAPN-MIW 60 ml</v>
          </cell>
          <cell r="G26">
            <v>96.5</v>
          </cell>
        </row>
        <row r="27">
          <cell r="D27">
            <v>100</v>
          </cell>
          <cell r="E27" t="str">
            <v>VAPN-MIW 100 ml_Refil</v>
          </cell>
          <cell r="G27">
            <v>147.5</v>
          </cell>
        </row>
        <row r="28">
          <cell r="D28">
            <v>3</v>
          </cell>
          <cell r="E28" t="str">
            <v>VAPN-MIW 3 ml_Ech</v>
          </cell>
          <cell r="G28">
            <v>6</v>
          </cell>
        </row>
        <row r="29">
          <cell r="D29">
            <v>29</v>
          </cell>
          <cell r="E29" t="str">
            <v>VAPN-MIW 29 ml_Demo</v>
          </cell>
        </row>
        <row r="31">
          <cell r="A31" t="str">
            <v>Kits</v>
          </cell>
          <cell r="B31" t="str">
            <v>DUO Encens Liquides 15 ml</v>
          </cell>
          <cell r="D31" t="str">
            <v>2 x 15 ml</v>
          </cell>
          <cell r="E31" t="str">
            <v>VKITAPN DUO ChiMi 15</v>
          </cell>
          <cell r="G31">
            <v>56.6</v>
          </cell>
        </row>
        <row r="34">
          <cell r="A34" t="str">
            <v>Les Encens Liquides / Les 5 Éléments</v>
          </cell>
        </row>
        <row r="35">
          <cell r="B35" t="str">
            <v>Patakwin - Son sacré</v>
          </cell>
          <cell r="D35">
            <v>15</v>
          </cell>
          <cell r="E35" t="str">
            <v>VAPN-E_SonS 15 ml</v>
          </cell>
          <cell r="G35">
            <v>32.799999999999997</v>
          </cell>
        </row>
        <row r="36">
          <cell r="D36">
            <v>100</v>
          </cell>
          <cell r="E36" t="str">
            <v>VAPN-E_SonS 100 ml_Refil</v>
          </cell>
          <cell r="G36">
            <v>153.80000000000001</v>
          </cell>
        </row>
        <row r="37">
          <cell r="D37">
            <v>3</v>
          </cell>
          <cell r="E37" t="str">
            <v>VAPN-E_SonS 3 ml_Ech</v>
          </cell>
          <cell r="G37">
            <v>6</v>
          </cell>
        </row>
        <row r="38">
          <cell r="D38">
            <v>15</v>
          </cell>
          <cell r="E38" t="str">
            <v>VAPN-E_SonS 15 ml_Demo</v>
          </cell>
        </row>
        <row r="40">
          <cell r="B40" t="str">
            <v>Aschiiy - Terre</v>
          </cell>
          <cell r="D40">
            <v>15</v>
          </cell>
          <cell r="E40" t="str">
            <v>VAPN-E_Terre 15 ml</v>
          </cell>
          <cell r="G40">
            <v>32.799999999999997</v>
          </cell>
        </row>
        <row r="41">
          <cell r="D41">
            <v>100</v>
          </cell>
          <cell r="E41" t="str">
            <v>VAPN-E_Terre 100 ml_Refil</v>
          </cell>
          <cell r="G41">
            <v>153.80000000000001</v>
          </cell>
        </row>
        <row r="42">
          <cell r="D42">
            <v>3</v>
          </cell>
          <cell r="E42" t="str">
            <v>VAPN-E_Terre 3 ml_Ech</v>
          </cell>
          <cell r="G42">
            <v>6</v>
          </cell>
        </row>
        <row r="43">
          <cell r="D43">
            <v>15</v>
          </cell>
          <cell r="E43" t="str">
            <v>VAPN-E_Terre 15 ml_Demo</v>
          </cell>
        </row>
        <row r="45">
          <cell r="B45" t="str">
            <v>Nipiiy - Eau</v>
          </cell>
          <cell r="D45">
            <v>15</v>
          </cell>
          <cell r="E45" t="str">
            <v>VAPN-E_Eau 15 ml</v>
          </cell>
          <cell r="G45">
            <v>32.799999999999997</v>
          </cell>
        </row>
        <row r="46">
          <cell r="D46">
            <v>100</v>
          </cell>
          <cell r="E46" t="str">
            <v>VAPN-E_Eau 100 ml_Refil</v>
          </cell>
          <cell r="G46">
            <v>153.80000000000001</v>
          </cell>
        </row>
        <row r="47">
          <cell r="D47">
            <v>3</v>
          </cell>
          <cell r="E47" t="str">
            <v>VAPN-E_Eau 3 ml_Ech</v>
          </cell>
          <cell r="G47">
            <v>6</v>
          </cell>
        </row>
        <row r="48">
          <cell r="D48">
            <v>15</v>
          </cell>
          <cell r="E48" t="str">
            <v>VAPN-E_Eau 15 ml_Demo</v>
          </cell>
        </row>
        <row r="50">
          <cell r="B50" t="str">
            <v>Iskutaau - Feu</v>
          </cell>
          <cell r="D50">
            <v>15</v>
          </cell>
          <cell r="E50" t="str">
            <v>VAPN-E_Feu 15 ml</v>
          </cell>
          <cell r="G50">
            <v>32.799999999999997</v>
          </cell>
        </row>
        <row r="51">
          <cell r="D51">
            <v>100</v>
          </cell>
          <cell r="E51" t="str">
            <v>VAPN-E_Feu 100 ml_Refil</v>
          </cell>
          <cell r="G51">
            <v>153.80000000000001</v>
          </cell>
        </row>
        <row r="52">
          <cell r="D52">
            <v>3</v>
          </cell>
          <cell r="E52" t="str">
            <v>VAPN-E_Feu 3 ml_Ech</v>
          </cell>
          <cell r="G52">
            <v>6</v>
          </cell>
        </row>
        <row r="53">
          <cell r="D53">
            <v>15</v>
          </cell>
          <cell r="E53" t="str">
            <v>VAPN-E_Feu 15 ml_Demo</v>
          </cell>
        </row>
        <row r="55">
          <cell r="B55" t="str">
            <v>Yuutin - Vent</v>
          </cell>
          <cell r="D55">
            <v>15</v>
          </cell>
          <cell r="E55" t="str">
            <v>VAPN-E_Vent 15 ml</v>
          </cell>
          <cell r="G55">
            <v>32.799999999999997</v>
          </cell>
        </row>
        <row r="56">
          <cell r="D56">
            <v>100</v>
          </cell>
          <cell r="E56" t="str">
            <v>VAPN-E_Vent 100 ml_Refil</v>
          </cell>
          <cell r="G56">
            <v>153.80000000000001</v>
          </cell>
        </row>
        <row r="57">
          <cell r="D57">
            <v>3</v>
          </cell>
          <cell r="E57" t="str">
            <v>VAPN-E_Vent 3 ml_Ech</v>
          </cell>
          <cell r="G57">
            <v>6</v>
          </cell>
        </row>
        <row r="58">
          <cell r="D58">
            <v>15</v>
          </cell>
          <cell r="E58" t="str">
            <v>VAPN-E_Vent 15 ml_Demo</v>
          </cell>
        </row>
        <row r="60">
          <cell r="A60" t="str">
            <v>Kits</v>
          </cell>
          <cell r="B60" t="str">
            <v xml:space="preserve">Kit 5 Elements </v>
          </cell>
          <cell r="D60" t="str">
            <v>5 x 15 ml + Livret</v>
          </cell>
          <cell r="E60" t="str">
            <v>VKITAPN-E 5x15ml_Rev</v>
          </cell>
          <cell r="G60">
            <v>143</v>
          </cell>
        </row>
        <row r="61">
          <cell r="B61" t="str">
            <v>Coffret Découverte</v>
          </cell>
          <cell r="D61" t="str">
            <v>7 x 10 ml</v>
          </cell>
          <cell r="E61" t="str">
            <v>VKITAPN Coffret FR</v>
          </cell>
          <cell r="G61">
            <v>153.80000000000001</v>
          </cell>
        </row>
        <row r="64">
          <cell r="A64" t="str">
            <v>Grands parfums</v>
          </cell>
        </row>
        <row r="65">
          <cell r="B65" t="str">
            <v>Grâces</v>
          </cell>
          <cell r="D65">
            <v>60</v>
          </cell>
          <cell r="E65" t="str">
            <v>VGP_Graces 60 ml</v>
          </cell>
          <cell r="G65">
            <v>119.1</v>
          </cell>
        </row>
        <row r="66">
          <cell r="D66">
            <v>3</v>
          </cell>
          <cell r="E66" t="str">
            <v>VGP_Graces 3ml_Ech</v>
          </cell>
          <cell r="G66">
            <v>7</v>
          </cell>
        </row>
        <row r="67">
          <cell r="D67">
            <v>50</v>
          </cell>
          <cell r="E67" t="str">
            <v>VGP_Graces 50 ml_Demo</v>
          </cell>
        </row>
        <row r="69">
          <cell r="B69" t="str">
            <v>Belle</v>
          </cell>
          <cell r="D69">
            <v>60</v>
          </cell>
          <cell r="E69" t="str">
            <v>VGP_Belle 60 ml</v>
          </cell>
          <cell r="G69">
            <v>89</v>
          </cell>
        </row>
        <row r="70">
          <cell r="D70">
            <v>3</v>
          </cell>
          <cell r="E70" t="str">
            <v>VGP_Belle 3ml_Ech</v>
          </cell>
          <cell r="G70">
            <v>7</v>
          </cell>
        </row>
        <row r="71">
          <cell r="D71">
            <v>50</v>
          </cell>
          <cell r="E71" t="str">
            <v>VGP_Belle 50 ml_Demo</v>
          </cell>
        </row>
        <row r="73">
          <cell r="B73" t="str">
            <v>"Grands Parfums du Monde"</v>
          </cell>
          <cell r="D73">
            <v>30</v>
          </cell>
          <cell r="E73" t="str">
            <v>VGP_Monde 30 ml</v>
          </cell>
          <cell r="G73">
            <v>49</v>
          </cell>
        </row>
        <row r="76">
          <cell r="A76" t="str">
            <v>Soins du Corps</v>
          </cell>
        </row>
        <row r="77">
          <cell r="B77" t="str">
            <v>Sels de bain - Chiiyaam</v>
          </cell>
          <cell r="C77" t="str">
            <v>DLU 6 mois ou 9 mois si réfrigéré</v>
          </cell>
          <cell r="D77">
            <v>120</v>
          </cell>
          <cell r="E77" t="str">
            <v>VBC_CHII Sels 120 gr</v>
          </cell>
          <cell r="G77">
            <v>20.6</v>
          </cell>
        </row>
        <row r="78">
          <cell r="D78">
            <v>400</v>
          </cell>
          <cell r="E78" t="str">
            <v>VBC_CHII Sels 400 gr</v>
          </cell>
          <cell r="G78">
            <v>35</v>
          </cell>
        </row>
        <row r="79">
          <cell r="D79">
            <v>1.5</v>
          </cell>
          <cell r="E79" t="str">
            <v>VBC_CHII Sels 1 kg</v>
          </cell>
          <cell r="G79">
            <v>88</v>
          </cell>
        </row>
        <row r="80">
          <cell r="D80">
            <v>4</v>
          </cell>
          <cell r="E80" t="str">
            <v>VBC_CHII Sels 4 kg</v>
          </cell>
          <cell r="G80">
            <v>176.3</v>
          </cell>
        </row>
        <row r="82">
          <cell r="B82" t="str">
            <v>Savon Gel Douche - Chiiyaam</v>
          </cell>
          <cell r="D82">
            <v>120</v>
          </cell>
          <cell r="E82" t="str">
            <v>VBC_CHII Gel 120 ml</v>
          </cell>
          <cell r="G82">
            <v>24.65</v>
          </cell>
        </row>
        <row r="83">
          <cell r="D83">
            <v>240</v>
          </cell>
          <cell r="E83" t="str">
            <v>VBC_CHII Gel 240 ml</v>
          </cell>
          <cell r="G83">
            <v>35.9</v>
          </cell>
        </row>
        <row r="84">
          <cell r="D84">
            <v>925</v>
          </cell>
          <cell r="E84" t="str">
            <v>VBC_CHII Gel 925 ml</v>
          </cell>
          <cell r="G84">
            <v>107.9</v>
          </cell>
        </row>
        <row r="85">
          <cell r="D85" t="str">
            <v>Pompe</v>
          </cell>
          <cell r="E85" t="str">
            <v>VBC_CHII Gel_Pompe</v>
          </cell>
          <cell r="G85">
            <v>2.6</v>
          </cell>
        </row>
        <row r="86">
          <cell r="D86">
            <v>15</v>
          </cell>
          <cell r="E86" t="str">
            <v>VBC_CHII Gel 15ml_Ech</v>
          </cell>
          <cell r="G86">
            <v>6</v>
          </cell>
        </row>
        <row r="87">
          <cell r="D87">
            <v>120</v>
          </cell>
          <cell r="E87" t="str">
            <v>VBC_CHII Gel 120_Dem</v>
          </cell>
        </row>
        <row r="89">
          <cell r="B89" t="str">
            <v>Huile à Massage - Chiiyaam</v>
          </cell>
          <cell r="D89">
            <v>120</v>
          </cell>
          <cell r="E89" t="str">
            <v>VBC_CHII Mass 120 ml</v>
          </cell>
          <cell r="G89">
            <v>29.6</v>
          </cell>
        </row>
        <row r="90">
          <cell r="D90">
            <v>120</v>
          </cell>
          <cell r="E90" t="str">
            <v>VBC_CHII Mass 120_Dem</v>
          </cell>
        </row>
        <row r="92">
          <cell r="B92" t="str">
            <v>Crème Hydratante - Chiiyaam</v>
          </cell>
          <cell r="C92" t="str">
            <v>Dernière année de production</v>
          </cell>
          <cell r="D92">
            <v>120</v>
          </cell>
          <cell r="E92" t="str">
            <v>VBC_CHII Creme 120 ml</v>
          </cell>
          <cell r="G92">
            <v>29.6</v>
          </cell>
        </row>
        <row r="93">
          <cell r="D93">
            <v>120</v>
          </cell>
          <cell r="E93" t="str">
            <v>VBC_CHII Crem 120_Dem</v>
          </cell>
        </row>
        <row r="95">
          <cell r="A95" t="str">
            <v>Kits</v>
          </cell>
          <cell r="B95" t="str">
            <v>DUO Purification - Sels &amp; Gel</v>
          </cell>
          <cell r="D95" t="str">
            <v>120gr + 120ml + sac</v>
          </cell>
          <cell r="E95" t="str">
            <v>VKIT_BC DUO 120</v>
          </cell>
          <cell r="G95">
            <v>39.5</v>
          </cell>
        </row>
        <row r="96">
          <cell r="B96" t="str">
            <v>DUO Eco Responsable</v>
          </cell>
          <cell r="D96" t="str">
            <v>Gel et Sels - 925ml + 1kg</v>
          </cell>
          <cell r="E96" t="str">
            <v>VKIT_BC DUO S1k G925g</v>
          </cell>
          <cell r="G96">
            <v>162.6</v>
          </cell>
        </row>
        <row r="97">
          <cell r="B97" t="str">
            <v>TRIO Gel - Huile - Crème</v>
          </cell>
          <cell r="D97" t="str">
            <v>3x120ml + sac</v>
          </cell>
          <cell r="E97" t="str">
            <v>VKIT_BC TRIO Bambo120</v>
          </cell>
          <cell r="G97">
            <v>72.8</v>
          </cell>
        </row>
        <row r="100">
          <cell r="A100" t="str">
            <v>Encens traditionnels en bâtons</v>
          </cell>
        </row>
        <row r="101">
          <cell r="B101" t="str">
            <v>Mélange d'Aigle Bleu</v>
          </cell>
          <cell r="C101" t="str">
            <v>Sauge blanche, Cèdre, Foin d'Odeur et Chaparral</v>
          </cell>
          <cell r="E101" t="str">
            <v>VENC_AB_Bat</v>
          </cell>
          <cell r="G101">
            <v>21</v>
          </cell>
        </row>
        <row r="102">
          <cell r="B102" t="str">
            <v>Armoise</v>
          </cell>
          <cell r="C102" t="str">
            <v>Artemisia Vulgaris</v>
          </cell>
          <cell r="E102" t="str">
            <v>VENC_Armoise_Bat</v>
          </cell>
          <cell r="G102">
            <v>19.7</v>
          </cell>
        </row>
        <row r="103">
          <cell r="B103" t="str">
            <v xml:space="preserve">Cèdre </v>
          </cell>
          <cell r="C103" t="str">
            <v>Thuja Occidentalis</v>
          </cell>
          <cell r="E103" t="str">
            <v>VENC_Cedre_Bat</v>
          </cell>
          <cell r="G103">
            <v>19.7</v>
          </cell>
        </row>
        <row r="104">
          <cell r="B104" t="str">
            <v>Chaparral</v>
          </cell>
          <cell r="C104" t="str">
            <v>Larrea Tridentata</v>
          </cell>
          <cell r="E104" t="str">
            <v>VENC_Chaparral_Bat</v>
          </cell>
          <cell r="G104">
            <v>19.7</v>
          </cell>
        </row>
        <row r="105">
          <cell r="B105" t="str">
            <v>Foin d'odeur (tresse)</v>
          </cell>
          <cell r="C105" t="str">
            <v>Hierochloe Odorata</v>
          </cell>
          <cell r="E105" t="str">
            <v>VENC_Foin O_Tresse G</v>
          </cell>
          <cell r="G105">
            <v>16.100000000000001</v>
          </cell>
        </row>
        <row r="106">
          <cell r="D106" t="str">
            <v>Petite</v>
          </cell>
          <cell r="E106" t="str">
            <v>VENC_Foin O_Tresse P</v>
          </cell>
          <cell r="G106">
            <v>13.4</v>
          </cell>
        </row>
        <row r="107">
          <cell r="B107" t="str">
            <v>Sauge Blanche</v>
          </cell>
          <cell r="C107" t="str">
            <v>Salvia Apiana</v>
          </cell>
          <cell r="E107" t="str">
            <v>VENC_Sauge Bl_Bat</v>
          </cell>
          <cell r="G107">
            <v>19.7</v>
          </cell>
        </row>
        <row r="108">
          <cell r="B108" t="str">
            <v>Sauge du Désert</v>
          </cell>
          <cell r="C108" t="str">
            <v>Artemisia Tridentata</v>
          </cell>
          <cell r="E108" t="str">
            <v>VENC_Sauge Des_Bat</v>
          </cell>
          <cell r="G108">
            <v>19.7</v>
          </cell>
        </row>
        <row r="110">
          <cell r="A110" t="str">
            <v>Kits</v>
          </cell>
          <cell r="D110" t="str">
            <v xml:space="preserve"> 3 Bâtons Différents au Choix</v>
          </cell>
          <cell r="E110" t="str">
            <v>VKIT_ENC TRIO Bat</v>
          </cell>
          <cell r="G110">
            <v>49</v>
          </cell>
        </row>
        <row r="111">
          <cell r="B111" t="str">
            <v>Brochure sur les encens traditionnels disponible en pdf</v>
          </cell>
          <cell r="E111" t="str">
            <v>VBK_FR Encens Brochur</v>
          </cell>
          <cell r="G111">
            <v>2</v>
          </cell>
        </row>
        <row r="114">
          <cell r="A114" t="str">
            <v>Herbes Moulues et en Vrac</v>
          </cell>
        </row>
        <row r="115">
          <cell r="B115" t="str">
            <v>Mélange d'Aigle Bleu</v>
          </cell>
          <cell r="C115" t="str">
            <v>Sauge blanche, Cèdre, Foin d'Odeur et Chaparral</v>
          </cell>
          <cell r="D115" t="str">
            <v>Vrac 50 gr</v>
          </cell>
          <cell r="E115" t="str">
            <v>VENC_AB_50 gr</v>
          </cell>
          <cell r="G115">
            <v>12</v>
          </cell>
        </row>
        <row r="116">
          <cell r="B116" t="str">
            <v>Cèdre Canadien</v>
          </cell>
          <cell r="C116" t="str">
            <v>Thuja Occidentalis</v>
          </cell>
          <cell r="D116" t="str">
            <v>Herbes Moulues 25 gr</v>
          </cell>
          <cell r="E116" t="str">
            <v>VENC_Cedre 25 gr</v>
          </cell>
          <cell r="G116">
            <v>9.8000000000000007</v>
          </cell>
        </row>
        <row r="117">
          <cell r="B117" t="str">
            <v>Sauge Blanche</v>
          </cell>
          <cell r="C117" t="str">
            <v>Salvia Apiana</v>
          </cell>
          <cell r="D117" t="str">
            <v>Feuilles 25 gr</v>
          </cell>
          <cell r="E117" t="str">
            <v>VENC_Sauge Bl 25 gr</v>
          </cell>
          <cell r="G117">
            <v>9.8000000000000007</v>
          </cell>
        </row>
        <row r="118">
          <cell r="D118" t="str">
            <v>Feuilles 0,5 lb/245 gr</v>
          </cell>
          <cell r="E118" t="str">
            <v>VENC_Sauge Bl 0,5 lb</v>
          </cell>
          <cell r="G118">
            <v>79</v>
          </cell>
        </row>
        <row r="119">
          <cell r="D119" t="str">
            <v>Feuilles 1 lb/490 gr</v>
          </cell>
          <cell r="E119" t="str">
            <v>VENC_Sauge Bl 1 lb</v>
          </cell>
          <cell r="G119">
            <v>134</v>
          </cell>
        </row>
        <row r="120">
          <cell r="B120" t="str">
            <v>Sauge du Désert</v>
          </cell>
          <cell r="C120" t="str">
            <v>Artemisia Tridentata</v>
          </cell>
          <cell r="D120" t="str">
            <v>Feuilles 13 gr</v>
          </cell>
          <cell r="E120" t="str">
            <v>VENC_Sauge Des 13 gr</v>
          </cell>
          <cell r="G120">
            <v>9.8000000000000007</v>
          </cell>
        </row>
        <row r="122">
          <cell r="A122" t="str">
            <v>Kits</v>
          </cell>
          <cell r="E122" t="str">
            <v>VKIT_ENC TRIO vrac</v>
          </cell>
          <cell r="G122">
            <v>25</v>
          </cell>
        </row>
        <row r="123">
          <cell r="B123" t="str">
            <v>Coquille Céramique Line Gros-Louis avec sac</v>
          </cell>
          <cell r="E123" t="str">
            <v>VCRF_Coquille Ceramic</v>
          </cell>
          <cell r="G123">
            <v>32.299999999999997</v>
          </cell>
        </row>
        <row r="126">
          <cell r="A126" t="str">
            <v>Huiles Essentielles et Extraits</v>
          </cell>
        </row>
        <row r="127">
          <cell r="B127" t="str">
            <v>Chiiyaam (Synergie Diffuseur)</v>
          </cell>
          <cell r="D127">
            <v>10</v>
          </cell>
          <cell r="E127" t="str">
            <v>VHE_CHII 10  ml</v>
          </cell>
          <cell r="G127">
            <v>21.9</v>
          </cell>
        </row>
        <row r="128">
          <cell r="D128">
            <v>30</v>
          </cell>
          <cell r="E128" t="str">
            <v>VHE_CHII 30  ml</v>
          </cell>
          <cell r="G128">
            <v>54.8</v>
          </cell>
        </row>
        <row r="129">
          <cell r="D129">
            <v>100</v>
          </cell>
          <cell r="E129" t="str">
            <v>VHE_CHII 100 ml</v>
          </cell>
          <cell r="G129">
            <v>137.6</v>
          </cell>
        </row>
        <row r="130">
          <cell r="D130">
            <v>10</v>
          </cell>
          <cell r="E130" t="str">
            <v>VHE_CHII 10 ml_Demo</v>
          </cell>
        </row>
        <row r="132">
          <cell r="B132" t="str">
            <v>Cèdre Canadien</v>
          </cell>
          <cell r="C132" t="str">
            <v>Thuja Occidentalis</v>
          </cell>
          <cell r="D132">
            <v>10</v>
          </cell>
          <cell r="E132" t="str">
            <v>VHE_Cedre 30  ml</v>
          </cell>
          <cell r="G132">
            <v>17.5</v>
          </cell>
        </row>
        <row r="133">
          <cell r="D133">
            <v>30</v>
          </cell>
          <cell r="E133" t="str">
            <v>VHE_Cedre 30  ml</v>
          </cell>
          <cell r="G133">
            <v>26.9</v>
          </cell>
        </row>
        <row r="134">
          <cell r="D134">
            <v>100</v>
          </cell>
          <cell r="E134" t="str">
            <v>VHE_Cedre 100 ml</v>
          </cell>
          <cell r="G134">
            <v>68.3</v>
          </cell>
        </row>
        <row r="135">
          <cell r="D135">
            <v>10</v>
          </cell>
          <cell r="E135" t="str">
            <v>VHE_Cedre 10 ml_Demo</v>
          </cell>
        </row>
        <row r="137">
          <cell r="B137" t="str">
            <v>Épinette Noire</v>
          </cell>
          <cell r="C137" t="str">
            <v>Picea Mariana</v>
          </cell>
          <cell r="D137">
            <v>10</v>
          </cell>
          <cell r="E137" t="str">
            <v>VHE_Epinet N 30  ml</v>
          </cell>
          <cell r="G137">
            <v>17.5</v>
          </cell>
        </row>
        <row r="138">
          <cell r="D138">
            <v>30</v>
          </cell>
          <cell r="E138" t="str">
            <v>VHE_Epinet N 30  ml</v>
          </cell>
          <cell r="G138">
            <v>26.9</v>
          </cell>
        </row>
        <row r="139">
          <cell r="D139">
            <v>100</v>
          </cell>
          <cell r="E139" t="str">
            <v>VHE_Epinet N 100 ml</v>
          </cell>
          <cell r="G139">
            <v>68.3</v>
          </cell>
        </row>
        <row r="140">
          <cell r="D140">
            <v>10</v>
          </cell>
          <cell r="E140" t="str">
            <v>VHE_Epinet N 10 ml_Demo</v>
          </cell>
        </row>
        <row r="142">
          <cell r="B142" t="str">
            <v>Foin Odeur (Extrait)</v>
          </cell>
          <cell r="C142" t="str">
            <v>Hierochloe Odorata</v>
          </cell>
          <cell r="D142">
            <v>10</v>
          </cell>
          <cell r="E142" t="str">
            <v>VHE_Foin Od 30ml_Ext</v>
          </cell>
          <cell r="G142">
            <v>18.8</v>
          </cell>
        </row>
        <row r="143">
          <cell r="D143">
            <v>30</v>
          </cell>
          <cell r="E143" t="str">
            <v>VHE_Foin Od 30ml_Ext</v>
          </cell>
          <cell r="G143">
            <v>42.300000000000004</v>
          </cell>
        </row>
        <row r="144">
          <cell r="D144">
            <v>100</v>
          </cell>
          <cell r="E144" t="str">
            <v>VHE_Foin Od 100ml_Ext</v>
          </cell>
          <cell r="G144">
            <v>120.5</v>
          </cell>
        </row>
        <row r="145">
          <cell r="D145">
            <v>10</v>
          </cell>
          <cell r="E145" t="str">
            <v>VHE_Foin_Od 10ml_Dem</v>
          </cell>
        </row>
        <row r="147">
          <cell r="B147" t="str">
            <v>Foin Odeur (Absolu)</v>
          </cell>
          <cell r="D147">
            <v>8</v>
          </cell>
          <cell r="E147" t="str">
            <v>VHE_Foin Od 8gr_Absol</v>
          </cell>
          <cell r="G147">
            <v>40</v>
          </cell>
        </row>
        <row r="149">
          <cell r="B149" t="str">
            <v>Genevrier Commun Bio</v>
          </cell>
          <cell r="C149" t="str">
            <v>Juniperus Communis</v>
          </cell>
          <cell r="D149">
            <v>10</v>
          </cell>
          <cell r="E149" t="str">
            <v>VHE_Genevr 10  ml</v>
          </cell>
          <cell r="G149">
            <v>15.2</v>
          </cell>
        </row>
        <row r="150">
          <cell r="D150">
            <v>30</v>
          </cell>
          <cell r="E150" t="str">
            <v>VHE_Genevr 30  ml</v>
          </cell>
          <cell r="G150">
            <v>39.5</v>
          </cell>
        </row>
        <row r="151">
          <cell r="D151">
            <v>100</v>
          </cell>
          <cell r="E151" t="str">
            <v>VHE_Genevr 100 ml</v>
          </cell>
          <cell r="G151">
            <v>99.5</v>
          </cell>
        </row>
        <row r="152">
          <cell r="D152">
            <v>10</v>
          </cell>
          <cell r="E152" t="str">
            <v>VHE_Genevr 10 ml_Demo</v>
          </cell>
        </row>
        <row r="154">
          <cell r="B154" t="str">
            <v>Pruche du Canada</v>
          </cell>
          <cell r="C154" t="str">
            <v>Tsuga Canadensis</v>
          </cell>
          <cell r="D154">
            <v>10</v>
          </cell>
          <cell r="E154" t="str">
            <v>VHE_Pruche 30  ml</v>
          </cell>
          <cell r="G154">
            <v>35</v>
          </cell>
        </row>
        <row r="155">
          <cell r="D155">
            <v>30</v>
          </cell>
          <cell r="E155" t="str">
            <v>VHE_Pruche 30  ml</v>
          </cell>
          <cell r="G155">
            <v>78.2</v>
          </cell>
        </row>
        <row r="156">
          <cell r="D156">
            <v>100</v>
          </cell>
          <cell r="E156" t="str">
            <v>VHE_Pruche 100 ml</v>
          </cell>
          <cell r="G156">
            <v>169.8</v>
          </cell>
        </row>
        <row r="157">
          <cell r="D157">
            <v>10</v>
          </cell>
          <cell r="E157" t="str">
            <v>VHE_Pruche 10 ml_Demo</v>
          </cell>
        </row>
        <row r="159">
          <cell r="B159" t="str">
            <v>Sapin Baumier - HE</v>
          </cell>
          <cell r="C159" t="str">
            <v>Abies Balsamea</v>
          </cell>
          <cell r="D159">
            <v>10</v>
          </cell>
          <cell r="E159" t="str">
            <v>VHE_Sapin Bau 30  ml</v>
          </cell>
          <cell r="G159">
            <v>17.5</v>
          </cell>
        </row>
        <row r="160">
          <cell r="D160">
            <v>30</v>
          </cell>
          <cell r="E160" t="str">
            <v>VHE_Sapin Bau 30  ml</v>
          </cell>
          <cell r="G160">
            <v>26.9</v>
          </cell>
        </row>
        <row r="161">
          <cell r="D161">
            <v>100</v>
          </cell>
          <cell r="E161" t="str">
            <v>VHE_Sapin Bau 100 ml</v>
          </cell>
          <cell r="G161">
            <v>68.3</v>
          </cell>
        </row>
        <row r="162">
          <cell r="D162">
            <v>10</v>
          </cell>
          <cell r="E162" t="str">
            <v>VHE_Sapin Bau 10 ml_Demo</v>
          </cell>
        </row>
        <row r="164">
          <cell r="B164" t="str">
            <v>Sauge Blanche</v>
          </cell>
          <cell r="C164" t="str">
            <v>Salvia Apiana</v>
          </cell>
        </row>
        <row r="165">
          <cell r="B165" t="str">
            <v>Sauge du Désert</v>
          </cell>
          <cell r="C165" t="str">
            <v>Artemisia Tridentata</v>
          </cell>
        </row>
        <row r="166">
          <cell r="A166" t="str">
            <v>Diffuseurs</v>
          </cell>
        </row>
        <row r="167">
          <cell r="B167" t="str">
            <v>Céramique Line Gros Louis</v>
          </cell>
          <cell r="E167" t="str">
            <v>VCRF_Diffuseur ATA</v>
          </cell>
          <cell r="G167">
            <v>26.9</v>
          </cell>
        </row>
        <row r="168">
          <cell r="B168" t="str">
            <v>Bambou aimanté pour vêtement</v>
          </cell>
          <cell r="E168" t="str">
            <v>VCRF_Diffuseur Aiman</v>
          </cell>
          <cell r="G168">
            <v>39</v>
          </cell>
        </row>
        <row r="169">
          <cell r="B169" t="str">
            <v>Bamboo Voiture</v>
          </cell>
          <cell r="E169" t="str">
            <v>VCRF_Diffuseur Voiture</v>
          </cell>
          <cell r="G169">
            <v>35.9</v>
          </cell>
        </row>
        <row r="172">
          <cell r="A172" t="str">
            <v>Livres</v>
          </cell>
        </row>
        <row r="173">
          <cell r="B173" t="str">
            <v>Le Sentier de la beauté</v>
          </cell>
          <cell r="E173" t="str">
            <v>VBK_FR Sentier</v>
          </cell>
          <cell r="G173">
            <v>25</v>
          </cell>
        </row>
        <row r="174">
          <cell r="B174" t="str">
            <v>Puissance Cristalline</v>
          </cell>
          <cell r="E174" t="str">
            <v>VBK_FR Puissance</v>
          </cell>
          <cell r="G174">
            <v>25</v>
          </cell>
        </row>
        <row r="175">
          <cell r="B175" t="str">
            <v>Crystal Healing</v>
          </cell>
          <cell r="E175" t="str">
            <v>VBK_EN Crystal</v>
          </cell>
          <cell r="G175">
            <v>25</v>
          </cell>
        </row>
        <row r="176">
          <cell r="B176" t="str">
            <v>Philosophie de la Nature</v>
          </cell>
          <cell r="E176" t="str">
            <v>VBK_FR Philosophie</v>
          </cell>
          <cell r="G176">
            <v>20</v>
          </cell>
        </row>
        <row r="177">
          <cell r="B177" t="str">
            <v>L'Héritage spirituel des Amérindiens</v>
          </cell>
          <cell r="C177" t="str">
            <v>En réimpression pour Jan 2025</v>
          </cell>
          <cell r="E177" t="str">
            <v>VBK_FR Heritage</v>
          </cell>
        </row>
        <row r="178">
          <cell r="B178" t="str">
            <v>Le Cercle de toutes nos Relations</v>
          </cell>
          <cell r="E178" t="str">
            <v>VBK_FR Cercle</v>
          </cell>
          <cell r="G178">
            <v>20</v>
          </cell>
        </row>
        <row r="179">
          <cell r="B179" t="str">
            <v>Les Animaux Totems</v>
          </cell>
          <cell r="E179" t="str">
            <v>VBK_FR Totems</v>
          </cell>
          <cell r="G179">
            <v>22</v>
          </cell>
        </row>
        <row r="180">
          <cell r="B180" t="str">
            <v>Sacred Scents and Mystical Music</v>
          </cell>
          <cell r="E180" t="str">
            <v>VBK_EN Sacred Scents</v>
          </cell>
          <cell r="G180">
            <v>14</v>
          </cell>
        </row>
        <row r="181">
          <cell r="B181" t="str">
            <v>Manuel 5 Éléments</v>
          </cell>
          <cell r="C181" t="str">
            <v>Bilingue</v>
          </cell>
          <cell r="E181" t="str">
            <v>VBK_Manuel_Elements</v>
          </cell>
          <cell r="G181">
            <v>4</v>
          </cell>
        </row>
        <row r="182">
          <cell r="B182" t="str">
            <v>Croyances Amérindiennes</v>
          </cell>
          <cell r="E182" t="str">
            <v>VBK_FR Croyances</v>
          </cell>
          <cell r="G182">
            <v>10</v>
          </cell>
        </row>
        <row r="183">
          <cell r="B183" t="str">
            <v>Chamanisme initiatique</v>
          </cell>
          <cell r="E183" t="str">
            <v>VBK_FR Chamanisme</v>
          </cell>
          <cell r="G183">
            <v>30</v>
          </cell>
        </row>
        <row r="186">
          <cell r="A186" t="str">
            <v>CDs</v>
          </cell>
        </row>
        <row r="187">
          <cell r="B187" t="str">
            <v>Spirit Songs</v>
          </cell>
          <cell r="C187" t="str">
            <v>Français</v>
          </cell>
          <cell r="E187" t="str">
            <v>VCD_FR Spirit</v>
          </cell>
          <cell r="G187">
            <v>12</v>
          </cell>
        </row>
        <row r="188">
          <cell r="D188" t="str">
            <v>démo</v>
          </cell>
          <cell r="E188" t="str">
            <v>VCD_FR Spirit_Demo</v>
          </cell>
        </row>
        <row r="189">
          <cell r="B189" t="str">
            <v>Spirit Songs</v>
          </cell>
          <cell r="C189" t="str">
            <v>Anglais</v>
          </cell>
          <cell r="E189" t="str">
            <v>VCD_EN Spirit</v>
          </cell>
          <cell r="G189">
            <v>12</v>
          </cell>
        </row>
        <row r="190">
          <cell r="D190" t="str">
            <v>démo</v>
          </cell>
          <cell r="E190" t="str">
            <v>VCD_EN Spirit_Demo</v>
          </cell>
        </row>
        <row r="191">
          <cell r="B191" t="str">
            <v>Tambours de la Terre Mère</v>
          </cell>
          <cell r="C191" t="str">
            <v>Français</v>
          </cell>
          <cell r="E191" t="str">
            <v>VCD_FR Tambours</v>
          </cell>
          <cell r="G191">
            <v>12</v>
          </cell>
        </row>
        <row r="192">
          <cell r="D192" t="str">
            <v>démo</v>
          </cell>
          <cell r="E192" t="str">
            <v>VCD_FR Tambours_Demo</v>
          </cell>
        </row>
        <row r="193">
          <cell r="B193" t="str">
            <v>Earth Drums</v>
          </cell>
          <cell r="C193" t="str">
            <v>Anglais</v>
          </cell>
          <cell r="E193" t="str">
            <v>VCD_EN Earth Drums</v>
          </cell>
          <cell r="G193">
            <v>12</v>
          </cell>
        </row>
        <row r="194">
          <cell r="D194" t="str">
            <v>démo</v>
          </cell>
          <cell r="E194" t="str">
            <v>VCD_EN Earth Drum_Dem</v>
          </cell>
        </row>
        <row r="195">
          <cell r="B195" t="str">
            <v>Sons du Ciel</v>
          </cell>
          <cell r="C195" t="str">
            <v>Français</v>
          </cell>
          <cell r="E195" t="str">
            <v>VCD_FR Sons Ciel</v>
          </cell>
          <cell r="G195">
            <v>12</v>
          </cell>
        </row>
        <row r="196">
          <cell r="D196" t="str">
            <v>démo</v>
          </cell>
          <cell r="E196" t="str">
            <v>VCD_FR Sons Ciel_Demo</v>
          </cell>
        </row>
        <row r="197">
          <cell r="B197" t="str">
            <v>Sky Songs</v>
          </cell>
          <cell r="C197" t="str">
            <v>Anglais</v>
          </cell>
          <cell r="E197" t="str">
            <v>VCD_EN Sky Songs</v>
          </cell>
          <cell r="G197">
            <v>12</v>
          </cell>
        </row>
        <row r="198">
          <cell r="D198" t="str">
            <v>démo</v>
          </cell>
          <cell r="E198" t="str">
            <v>VCD_EN Sky Songs_Demo</v>
          </cell>
        </row>
        <row r="199">
          <cell r="B199" t="str">
            <v>Mystères</v>
          </cell>
          <cell r="C199" t="str">
            <v>Français</v>
          </cell>
          <cell r="E199" t="str">
            <v>VCD_FR Mysteres</v>
          </cell>
          <cell r="G199">
            <v>12</v>
          </cell>
        </row>
        <row r="200">
          <cell r="D200" t="str">
            <v>démo</v>
          </cell>
          <cell r="E200" t="str">
            <v>VCD_FR Mysteres_Demo</v>
          </cell>
        </row>
        <row r="201">
          <cell r="B201" t="str">
            <v>Mysteries</v>
          </cell>
          <cell r="C201" t="str">
            <v>Anglais</v>
          </cell>
          <cell r="E201" t="str">
            <v>VCD_EN Mysteries</v>
          </cell>
          <cell r="G201">
            <v>12</v>
          </cell>
        </row>
        <row r="202">
          <cell r="D202" t="str">
            <v>démo</v>
          </cell>
          <cell r="E202" t="str">
            <v>VCD_EN Mysteries_Demo</v>
          </cell>
        </row>
        <row r="203">
          <cell r="B203" t="str">
            <v>Sérénité</v>
          </cell>
          <cell r="C203" t="str">
            <v>Français</v>
          </cell>
          <cell r="E203" t="str">
            <v>VCD_FR Serenite</v>
          </cell>
          <cell r="G203">
            <v>12</v>
          </cell>
        </row>
        <row r="204">
          <cell r="D204" t="str">
            <v>démo</v>
          </cell>
          <cell r="E204" t="str">
            <v>VCD_FR Serenite_Demo</v>
          </cell>
        </row>
        <row r="205">
          <cell r="B205" t="str">
            <v>Serenity</v>
          </cell>
          <cell r="C205" t="str">
            <v>Anglais</v>
          </cell>
          <cell r="E205" t="str">
            <v>VCD_EN Serenity</v>
          </cell>
          <cell r="G205">
            <v>12</v>
          </cell>
        </row>
        <row r="206">
          <cell r="D206" t="str">
            <v>démo</v>
          </cell>
          <cell r="E206" t="str">
            <v>VCD_EN Serenity_Demo</v>
          </cell>
        </row>
        <row r="207">
          <cell r="B207" t="str">
            <v>Chants dans la Tradition Amérindienne</v>
          </cell>
          <cell r="C207" t="str">
            <v>Français</v>
          </cell>
          <cell r="E207" t="str">
            <v>VCD_FR Tradition</v>
          </cell>
          <cell r="G207">
            <v>12</v>
          </cell>
        </row>
        <row r="208">
          <cell r="D208" t="str">
            <v>démo</v>
          </cell>
          <cell r="E208" t="str">
            <v>VCD_FR Tradition_Demo</v>
          </cell>
        </row>
        <row r="209">
          <cell r="B209" t="str">
            <v>Chants in the Native American Tradition</v>
          </cell>
          <cell r="C209" t="str">
            <v>Anglais</v>
          </cell>
          <cell r="E209" t="str">
            <v>VCD_EN Native</v>
          </cell>
          <cell r="G209">
            <v>12</v>
          </cell>
        </row>
        <row r="210">
          <cell r="D210" t="str">
            <v>démo</v>
          </cell>
          <cell r="E210" t="str">
            <v>VCD_EN Native_Demo</v>
          </cell>
        </row>
        <row r="211">
          <cell r="B211" t="str">
            <v>Les Chants du Cygne</v>
          </cell>
          <cell r="C211" t="str">
            <v>Français</v>
          </cell>
          <cell r="E211" t="str">
            <v>VCD_FR Cygne</v>
          </cell>
          <cell r="G211">
            <v>12</v>
          </cell>
        </row>
        <row r="212">
          <cell r="D212" t="str">
            <v>démo</v>
          </cell>
          <cell r="E212" t="str">
            <v>VCD_FR Cygne_Demo</v>
          </cell>
        </row>
        <row r="213">
          <cell r="B213" t="str">
            <v>Swan Songs</v>
          </cell>
          <cell r="C213" t="str">
            <v>Anglais</v>
          </cell>
          <cell r="E213" t="str">
            <v>VCD_EN Swan</v>
          </cell>
          <cell r="G213">
            <v>12</v>
          </cell>
        </row>
        <row r="214">
          <cell r="D214" t="str">
            <v>démo</v>
          </cell>
          <cell r="E214" t="str">
            <v>VCD_EN Swan_Demo</v>
          </cell>
        </row>
        <row r="215">
          <cell r="B215" t="str">
            <v>Femmes au tambour de Wendake</v>
          </cell>
          <cell r="C215" t="str">
            <v>Français</v>
          </cell>
          <cell r="E215" t="str">
            <v>VCD_FR Fem Wenda</v>
          </cell>
          <cell r="G215">
            <v>30</v>
          </cell>
        </row>
        <row r="220">
          <cell r="A220" t="str">
            <v>Artisanats</v>
          </cell>
        </row>
        <row r="221">
          <cell r="B221" t="str">
            <v xml:space="preserve">Pendentif Cristal Chiiyaam et Miwah </v>
          </cell>
          <cell r="E221" t="str">
            <v>VCRF_Pendent CHII MiW</v>
          </cell>
          <cell r="G221">
            <v>40</v>
          </cell>
        </row>
        <row r="222">
          <cell r="B222" t="str">
            <v>Cristaux</v>
          </cell>
          <cell r="G222" t="str">
            <v>sur demande</v>
          </cell>
        </row>
        <row r="223">
          <cell r="B223" t="str">
            <v>Tambours et machikwe</v>
          </cell>
          <cell r="G223" t="str">
            <v>sur demande</v>
          </cell>
        </row>
        <row r="226">
          <cell r="A226" t="str">
            <v>Outils promotionnels</v>
          </cell>
        </row>
        <row r="227">
          <cell r="B227" t="str">
            <v>Dépliants</v>
          </cell>
          <cell r="C227" t="str">
            <v>Max 25 par Commande - Extra 0,42$</v>
          </cell>
          <cell r="E227" t="str">
            <v>COM_Depliant FR</v>
          </cell>
        </row>
        <row r="228">
          <cell r="B228" t="str">
            <v>Sacs Cadeau Invocation - Jute Vert</v>
          </cell>
          <cell r="E228" t="str">
            <v>COM_Sac Vert</v>
          </cell>
        </row>
        <row r="229">
          <cell r="B229" t="str">
            <v>Sacs Cadeau Invocation - Jute Beige</v>
          </cell>
          <cell r="E229" t="str">
            <v>COM_Sac Beige</v>
          </cell>
        </row>
        <row r="230">
          <cell r="B230" t="str">
            <v>Sacs Cadeau Invocation - Jute Beige avec Fenêtre</v>
          </cell>
          <cell r="E230" t="str">
            <v>COM_Sac Beige Fenetre</v>
          </cell>
        </row>
        <row r="231">
          <cell r="B231" t="str">
            <v>Présentoir supplémentaire - Petit</v>
          </cell>
          <cell r="E231" t="str">
            <v>COM_Presentoir Petit</v>
          </cell>
        </row>
        <row r="232">
          <cell r="B232" t="str">
            <v>Présentoir supplémentaire - Grand</v>
          </cell>
          <cell r="E232" t="str">
            <v>COM_Presentoir Grand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ocation@invocation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28FAF-E889-4598-8DD5-FA4E4942B61B}">
  <sheetPr>
    <pageSetUpPr fitToPage="1"/>
  </sheetPr>
  <dimension ref="A1:Q384"/>
  <sheetViews>
    <sheetView showZeros="0" tabSelected="1" zoomScale="85" zoomScaleNormal="85" workbookViewId="0">
      <pane ySplit="14" topLeftCell="A15" activePane="bottomLeft" state="frozen"/>
      <selection activeCell="B238" sqref="B238"/>
      <selection pane="bottomLeft" activeCell="K9" sqref="K9"/>
    </sheetView>
  </sheetViews>
  <sheetFormatPr baseColWidth="10" defaultColWidth="10.28515625" defaultRowHeight="12.75" x14ac:dyDescent="0.2"/>
  <cols>
    <col min="1" max="1" width="10.28515625" style="1" customWidth="1"/>
    <col min="2" max="2" width="33.5703125" style="2" customWidth="1"/>
    <col min="3" max="3" width="29" style="1" customWidth="1"/>
    <col min="4" max="4" width="34.28515625" style="1" customWidth="1"/>
    <col min="5" max="5" width="16.28515625" style="286" customWidth="1"/>
    <col min="6" max="6" width="2" style="56" customWidth="1"/>
    <col min="7" max="7" width="10" style="290" customWidth="1"/>
    <col min="8" max="8" width="2" style="290" customWidth="1"/>
    <col min="9" max="9" width="11.85546875" style="287" customWidth="1"/>
    <col min="10" max="10" width="11.7109375" style="290" customWidth="1"/>
    <col min="11" max="11" width="11.7109375" style="287" customWidth="1"/>
    <col min="12" max="12" width="2.28515625" style="1" customWidth="1"/>
    <col min="13" max="16" width="10.28515625" style="4"/>
    <col min="17" max="17" width="10.28515625" style="5"/>
    <col min="18" max="16384" width="10.28515625" style="1"/>
  </cols>
  <sheetData>
    <row r="1" spans="1:17" ht="15" customHeight="1" x14ac:dyDescent="0.2">
      <c r="D1" s="3" t="s">
        <v>27</v>
      </c>
      <c r="E1" s="3"/>
      <c r="F1" s="3"/>
      <c r="G1" s="3"/>
      <c r="H1" s="3"/>
      <c r="I1" s="3"/>
      <c r="J1" s="3"/>
      <c r="K1" s="3"/>
    </row>
    <row r="2" spans="1:17" ht="15" customHeight="1" x14ac:dyDescent="0.2">
      <c r="C2" s="6" t="s">
        <v>0</v>
      </c>
      <c r="D2" s="3"/>
      <c r="E2" s="3"/>
      <c r="F2" s="3"/>
      <c r="G2" s="3"/>
      <c r="H2" s="3"/>
      <c r="I2" s="3"/>
      <c r="J2" s="3"/>
      <c r="K2" s="3"/>
    </row>
    <row r="3" spans="1:17" ht="15" customHeight="1" x14ac:dyDescent="0.2">
      <c r="C3" s="6" t="s">
        <v>1</v>
      </c>
      <c r="D3" s="3"/>
      <c r="E3" s="3"/>
      <c r="F3" s="3"/>
      <c r="G3" s="3"/>
      <c r="H3" s="3"/>
      <c r="I3" s="3"/>
      <c r="J3" s="3"/>
      <c r="K3" s="3"/>
    </row>
    <row r="4" spans="1:17" ht="12" customHeight="1" x14ac:dyDescent="0.2">
      <c r="C4" s="6" t="s">
        <v>2</v>
      </c>
      <c r="D4" s="7"/>
      <c r="E4" s="8"/>
      <c r="F4" s="9"/>
      <c r="G4" s="8"/>
      <c r="H4" s="8"/>
      <c r="I4" s="10"/>
      <c r="J4" s="8"/>
      <c r="K4" s="11"/>
      <c r="P4" s="5" t="s">
        <v>3</v>
      </c>
    </row>
    <row r="5" spans="1:17" ht="12" customHeight="1" x14ac:dyDescent="0.2">
      <c r="C5" s="12" t="s">
        <v>4</v>
      </c>
      <c r="D5" s="7" t="s">
        <v>5</v>
      </c>
      <c r="E5" s="13"/>
      <c r="F5" s="13"/>
      <c r="G5" s="13"/>
      <c r="H5" s="14"/>
      <c r="I5" s="15" t="s">
        <v>6</v>
      </c>
      <c r="J5" s="16"/>
      <c r="K5" s="17"/>
      <c r="P5" s="291">
        <v>0.1</v>
      </c>
    </row>
    <row r="6" spans="1:17" ht="12" customHeight="1" x14ac:dyDescent="0.2">
      <c r="C6" s="12"/>
      <c r="D6" s="7"/>
      <c r="E6" s="13"/>
      <c r="F6" s="13"/>
      <c r="G6" s="13"/>
      <c r="H6" s="4"/>
      <c r="I6" s="19"/>
      <c r="J6" s="1"/>
      <c r="K6" s="20"/>
      <c r="L6" s="21"/>
      <c r="P6" s="291">
        <v>0.25</v>
      </c>
    </row>
    <row r="7" spans="1:17" ht="12" customHeight="1" x14ac:dyDescent="0.2">
      <c r="C7" s="12"/>
      <c r="D7" s="7"/>
      <c r="E7" s="13"/>
      <c r="F7" s="13"/>
      <c r="G7" s="13"/>
      <c r="H7" s="14"/>
      <c r="I7" s="15" t="s">
        <v>7</v>
      </c>
      <c r="J7" s="16"/>
      <c r="K7" s="17"/>
      <c r="P7" s="291">
        <v>0.4</v>
      </c>
    </row>
    <row r="8" spans="1:17" ht="12" customHeight="1" x14ac:dyDescent="0.2">
      <c r="C8" s="12"/>
      <c r="E8" s="13"/>
      <c r="F8" s="13"/>
      <c r="G8" s="13"/>
      <c r="H8" s="14"/>
      <c r="I8" s="22"/>
      <c r="J8" s="23"/>
      <c r="K8" s="24"/>
      <c r="P8" s="291">
        <v>0.45</v>
      </c>
    </row>
    <row r="9" spans="1:17" ht="12" customHeight="1" x14ac:dyDescent="0.2">
      <c r="C9" s="12"/>
      <c r="D9" s="7" t="s">
        <v>8</v>
      </c>
      <c r="E9" s="13"/>
      <c r="F9" s="13"/>
      <c r="G9" s="13"/>
      <c r="H9" s="14"/>
      <c r="I9" s="25" t="s">
        <v>9</v>
      </c>
      <c r="J9" s="26"/>
      <c r="K9" s="27">
        <v>0.4</v>
      </c>
      <c r="P9" s="291">
        <v>0.5</v>
      </c>
    </row>
    <row r="10" spans="1:17" ht="12" customHeight="1" x14ac:dyDescent="0.2">
      <c r="C10" s="12"/>
      <c r="D10" s="7" t="s">
        <v>10</v>
      </c>
      <c r="E10" s="13"/>
      <c r="F10" s="13"/>
      <c r="G10" s="13"/>
      <c r="H10" s="14"/>
      <c r="I10" s="15"/>
      <c r="J10" s="28"/>
      <c r="K10" s="24"/>
      <c r="P10" s="18"/>
    </row>
    <row r="11" spans="1:17" ht="12" customHeight="1" x14ac:dyDescent="0.25">
      <c r="C11" s="12"/>
      <c r="D11" s="29"/>
      <c r="E11" s="1"/>
      <c r="F11" s="1"/>
      <c r="G11" s="1"/>
      <c r="H11" s="14"/>
      <c r="I11" s="30">
        <f>I239</f>
        <v>0</v>
      </c>
      <c r="J11" s="31">
        <f>J239</f>
        <v>0</v>
      </c>
      <c r="K11" s="32">
        <f>K239</f>
        <v>0</v>
      </c>
      <c r="P11" s="18"/>
    </row>
    <row r="12" spans="1:17" ht="12" customHeight="1" thickBot="1" x14ac:dyDescent="0.3">
      <c r="A12" s="33" t="s">
        <v>11</v>
      </c>
      <c r="B12" s="34"/>
      <c r="C12" s="34"/>
      <c r="D12" s="35"/>
      <c r="E12" s="1"/>
      <c r="F12" s="1"/>
      <c r="G12" s="1"/>
      <c r="H12" s="36"/>
      <c r="I12" s="37"/>
      <c r="J12" s="38"/>
      <c r="K12" s="39"/>
    </row>
    <row r="13" spans="1:17" s="48" customFormat="1" ht="25.5" x14ac:dyDescent="0.2">
      <c r="A13" s="40" t="s">
        <v>12</v>
      </c>
      <c r="B13" s="41"/>
      <c r="C13" s="42" t="s">
        <v>13</v>
      </c>
      <c r="D13" s="43" t="s">
        <v>14</v>
      </c>
      <c r="E13" s="42" t="s">
        <v>15</v>
      </c>
      <c r="F13" s="44"/>
      <c r="G13" s="42" t="s">
        <v>16</v>
      </c>
      <c r="H13" s="42"/>
      <c r="I13" s="45" t="s">
        <v>17</v>
      </c>
      <c r="J13" s="42" t="s">
        <v>18</v>
      </c>
      <c r="K13" s="46" t="s">
        <v>19</v>
      </c>
      <c r="L13" s="47"/>
      <c r="Q13" s="44"/>
    </row>
    <row r="14" spans="1:17" s="2" customFormat="1" ht="13.5" thickBot="1" x14ac:dyDescent="0.25">
      <c r="A14" s="49"/>
      <c r="B14" s="50"/>
      <c r="C14" s="50"/>
      <c r="D14" s="50"/>
      <c r="E14" s="50"/>
      <c r="F14" s="51"/>
      <c r="G14" s="52">
        <v>2024</v>
      </c>
      <c r="H14" s="52"/>
      <c r="I14" s="53"/>
      <c r="J14" s="50"/>
      <c r="K14" s="54"/>
      <c r="L14" s="1"/>
      <c r="M14" s="55"/>
      <c r="N14" s="55"/>
      <c r="O14" s="55"/>
      <c r="P14" s="55"/>
      <c r="Q14" s="56"/>
    </row>
    <row r="15" spans="1:17" s="2" customFormat="1" ht="6" customHeight="1" x14ac:dyDescent="0.2">
      <c r="A15" s="57"/>
      <c r="B15" s="58"/>
      <c r="C15" s="59"/>
      <c r="D15" s="60"/>
      <c r="E15" s="61"/>
      <c r="F15" s="51"/>
      <c r="G15" s="62"/>
      <c r="H15" s="62"/>
      <c r="I15" s="63"/>
      <c r="J15" s="64"/>
      <c r="K15" s="65"/>
      <c r="L15" s="1"/>
      <c r="M15" s="55"/>
      <c r="N15" s="55"/>
      <c r="O15" s="55"/>
      <c r="P15" s="55"/>
      <c r="Q15" s="56"/>
    </row>
    <row r="16" spans="1:17" s="2" customFormat="1" ht="15.95" customHeight="1" x14ac:dyDescent="0.2">
      <c r="A16" s="66" t="str">
        <f>'[1]LISTE PRIX 2025'!A16</f>
        <v>Les Encens Liquides / Les Essentiels</v>
      </c>
      <c r="B16" s="58"/>
      <c r="C16" s="59"/>
      <c r="D16" s="60"/>
      <c r="E16" s="61"/>
      <c r="F16" s="51"/>
      <c r="G16" s="62"/>
      <c r="H16" s="62"/>
      <c r="I16" s="63"/>
      <c r="J16" s="64"/>
      <c r="K16" s="65"/>
      <c r="L16" s="1"/>
      <c r="M16" s="55"/>
      <c r="N16" s="55"/>
      <c r="O16" s="55"/>
      <c r="P16" s="55"/>
      <c r="Q16" s="56"/>
    </row>
    <row r="17" spans="1:17" s="2" customFormat="1" x14ac:dyDescent="0.2">
      <c r="A17" s="67">
        <f>'[1]LISTE PRIX 2025'!A17</f>
        <v>0</v>
      </c>
      <c r="B17" s="68" t="str">
        <f>'[1]LISTE PRIX 2025'!B17</f>
        <v>Chiiyaam</v>
      </c>
      <c r="C17" s="69">
        <f>'[1]LISTE PRIX 2025'!C17</f>
        <v>0</v>
      </c>
      <c r="D17" s="70">
        <f>'[1]LISTE PRIX 2025'!D17</f>
        <v>15</v>
      </c>
      <c r="E17" s="71" t="str">
        <f>'[1]LISTE PRIX 2025'!E17</f>
        <v>VAPN-CHII 15 ml</v>
      </c>
      <c r="F17" s="51"/>
      <c r="G17" s="72">
        <f>'[1]LISTE PRIX 2025'!G17</f>
        <v>29.6</v>
      </c>
      <c r="H17" s="72"/>
      <c r="I17" s="73"/>
      <c r="J17" s="74">
        <f>ROUNDUP($G17*(1-$K$9),1)</f>
        <v>17.8</v>
      </c>
      <c r="K17" s="75">
        <f t="shared" ref="K17:K22" si="0">I17*J17</f>
        <v>0</v>
      </c>
      <c r="L17" s="1"/>
      <c r="M17" s="55"/>
      <c r="N17" s="55"/>
      <c r="O17" s="55"/>
      <c r="P17" s="55"/>
      <c r="Q17" s="56"/>
    </row>
    <row r="18" spans="1:17" s="2" customFormat="1" x14ac:dyDescent="0.2">
      <c r="A18" s="67">
        <f>'[1]LISTE PRIX 2025'!A18</f>
        <v>0</v>
      </c>
      <c r="B18" s="68">
        <f>'[1]LISTE PRIX 2025'!B18</f>
        <v>0</v>
      </c>
      <c r="C18" s="76">
        <f>'[1]LISTE PRIX 2025'!C18</f>
        <v>0</v>
      </c>
      <c r="D18" s="70">
        <f>'[1]LISTE PRIX 2025'!D18</f>
        <v>29</v>
      </c>
      <c r="E18" s="71" t="str">
        <f>'[1]LISTE PRIX 2025'!E18</f>
        <v>VAPN-CHII 29 ml</v>
      </c>
      <c r="F18" s="51"/>
      <c r="G18" s="72">
        <f>'[1]LISTE PRIX 2025'!G18</f>
        <v>49.4</v>
      </c>
      <c r="H18" s="72"/>
      <c r="I18" s="73"/>
      <c r="J18" s="74">
        <f>ROUNDUP($G18*(1-J$14),1)</f>
        <v>49.4</v>
      </c>
      <c r="K18" s="75">
        <f t="shared" si="0"/>
        <v>0</v>
      </c>
      <c r="L18" s="1"/>
      <c r="M18" s="55"/>
      <c r="N18" s="55"/>
      <c r="O18" s="55"/>
      <c r="P18" s="55"/>
      <c r="Q18" s="56"/>
    </row>
    <row r="19" spans="1:17" s="2" customFormat="1" x14ac:dyDescent="0.2">
      <c r="A19" s="67">
        <f>'[1]LISTE PRIX 2025'!A19</f>
        <v>0</v>
      </c>
      <c r="B19" s="68">
        <f>'[1]LISTE PRIX 2025'!B19</f>
        <v>0</v>
      </c>
      <c r="C19" s="76">
        <f>'[1]LISTE PRIX 2025'!C19</f>
        <v>0</v>
      </c>
      <c r="D19" s="70">
        <f>'[1]LISTE PRIX 2025'!D19</f>
        <v>60</v>
      </c>
      <c r="E19" s="71" t="str">
        <f>'[1]LISTE PRIX 2025'!E19</f>
        <v>VAPN-CHII 60 ml</v>
      </c>
      <c r="F19" s="51"/>
      <c r="G19" s="72">
        <f>'[1]LISTE PRIX 2025'!G19</f>
        <v>96.5</v>
      </c>
      <c r="H19" s="72"/>
      <c r="I19" s="73"/>
      <c r="J19" s="74">
        <f>ROUNDUP($G19*(1-$K$9),1)</f>
        <v>57.9</v>
      </c>
      <c r="K19" s="75">
        <f t="shared" si="0"/>
        <v>0</v>
      </c>
      <c r="L19" s="1"/>
      <c r="M19" s="55"/>
      <c r="N19" s="55"/>
      <c r="O19" s="55"/>
      <c r="P19" s="55"/>
      <c r="Q19" s="56"/>
    </row>
    <row r="20" spans="1:17" s="2" customFormat="1" ht="12" customHeight="1" x14ac:dyDescent="0.2">
      <c r="A20" s="67">
        <f>'[1]LISTE PRIX 2025'!A20</f>
        <v>0</v>
      </c>
      <c r="B20" s="68">
        <f>'[1]LISTE PRIX 2025'!B20</f>
        <v>0</v>
      </c>
      <c r="C20" s="77">
        <f>'[1]LISTE PRIX 2025'!C20</f>
        <v>0</v>
      </c>
      <c r="D20" s="78">
        <f>'[1]LISTE PRIX 2025'!D20</f>
        <v>100</v>
      </c>
      <c r="E20" s="71" t="str">
        <f>'[1]LISTE PRIX 2025'!E20</f>
        <v>VAPN-CHII 100 ml_Refil</v>
      </c>
      <c r="F20" s="51"/>
      <c r="G20" s="72">
        <f>'[1]LISTE PRIX 2025'!G20</f>
        <v>147.5</v>
      </c>
      <c r="H20" s="72"/>
      <c r="I20" s="73"/>
      <c r="J20" s="74">
        <f>ROUNDUP($G20*(1-$K$9),1)</f>
        <v>88.5</v>
      </c>
      <c r="K20" s="75">
        <f t="shared" si="0"/>
        <v>0</v>
      </c>
      <c r="L20" s="1"/>
      <c r="M20" s="55"/>
      <c r="N20" s="55"/>
      <c r="O20" s="55"/>
      <c r="P20" s="55"/>
      <c r="Q20" s="56"/>
    </row>
    <row r="21" spans="1:17" s="55" customFormat="1" ht="12" customHeight="1" x14ac:dyDescent="0.2">
      <c r="A21" s="79">
        <f>'[1]LISTE PRIX 2025'!A21</f>
        <v>0</v>
      </c>
      <c r="B21" s="80">
        <f>'[1]LISTE PRIX 2025'!B21</f>
        <v>0</v>
      </c>
      <c r="C21" s="81">
        <f>'[1]LISTE PRIX 2025'!C21</f>
        <v>0</v>
      </c>
      <c r="D21" s="82">
        <f>'[1]LISTE PRIX 2025'!D21</f>
        <v>3</v>
      </c>
      <c r="E21" s="83" t="str">
        <f>'[1]LISTE PRIX 2025'!E21</f>
        <v>VAPN-CHII 3 ml_Ech</v>
      </c>
      <c r="F21" s="51"/>
      <c r="G21" s="72">
        <f>'[1]LISTE PRIX 2025'!G21</f>
        <v>6</v>
      </c>
      <c r="H21" s="72"/>
      <c r="I21" s="73"/>
      <c r="J21" s="74">
        <f>ROUNDUP($G21*(1-$K$9),1)</f>
        <v>3.6</v>
      </c>
      <c r="K21" s="75">
        <f t="shared" si="0"/>
        <v>0</v>
      </c>
      <c r="L21" s="1"/>
      <c r="Q21" s="56"/>
    </row>
    <row r="22" spans="1:17" s="2" customFormat="1" ht="12" customHeight="1" x14ac:dyDescent="0.2">
      <c r="A22" s="67">
        <f>'[1]LISTE PRIX 2025'!A22</f>
        <v>0</v>
      </c>
      <c r="B22" s="68">
        <f>'[1]LISTE PRIX 2025'!B22</f>
        <v>0</v>
      </c>
      <c r="C22" s="84">
        <f>'[1]LISTE PRIX 2025'!C22</f>
        <v>0</v>
      </c>
      <c r="D22" s="85">
        <f>'[1]LISTE PRIX 2025'!D22</f>
        <v>29</v>
      </c>
      <c r="E22" s="71" t="str">
        <f>'[1]LISTE PRIX 2025'!E22</f>
        <v>VAPN-CHII 29 ml_Demo</v>
      </c>
      <c r="F22" s="51"/>
      <c r="G22" s="72"/>
      <c r="H22" s="72"/>
      <c r="I22" s="73"/>
      <c r="J22" s="74">
        <v>13.8</v>
      </c>
      <c r="K22" s="75">
        <f t="shared" si="0"/>
        <v>0</v>
      </c>
      <c r="L22" s="1"/>
      <c r="M22" s="55"/>
      <c r="N22" s="55"/>
      <c r="O22" s="55"/>
      <c r="P22" s="55"/>
      <c r="Q22" s="56"/>
    </row>
    <row r="23" spans="1:17" s="2" customFormat="1" ht="6" customHeight="1" x14ac:dyDescent="0.2">
      <c r="A23" s="67">
        <f>'[1]LISTE PRIX 2025'!A23</f>
        <v>0</v>
      </c>
      <c r="B23" s="2">
        <f>'[1]LISTE PRIX 2025'!B23</f>
        <v>0</v>
      </c>
      <c r="C23" s="86">
        <f>'[1]LISTE PRIX 2025'!C23</f>
        <v>0</v>
      </c>
      <c r="D23" s="87">
        <f>'[1]LISTE PRIX 2025'!D23</f>
        <v>0</v>
      </c>
      <c r="E23" s="71">
        <f>'[1]LISTE PRIX 2025'!E23</f>
        <v>0</v>
      </c>
      <c r="F23" s="51"/>
      <c r="G23" s="72"/>
      <c r="H23" s="72"/>
      <c r="I23" s="73"/>
      <c r="J23" s="74"/>
      <c r="K23" s="75"/>
      <c r="L23" s="1"/>
      <c r="M23" s="55"/>
      <c r="N23" s="55"/>
      <c r="O23" s="55"/>
      <c r="P23" s="55"/>
      <c r="Q23" s="56"/>
    </row>
    <row r="24" spans="1:17" s="2" customFormat="1" ht="12" customHeight="1" x14ac:dyDescent="0.2">
      <c r="A24" s="67">
        <f>'[1]LISTE PRIX 2025'!A24</f>
        <v>0</v>
      </c>
      <c r="B24" s="68" t="str">
        <f>'[1]LISTE PRIX 2025'!B24</f>
        <v>Miwah</v>
      </c>
      <c r="C24" s="69">
        <f>'[1]LISTE PRIX 2025'!C24</f>
        <v>0</v>
      </c>
      <c r="D24" s="70">
        <f>'[1]LISTE PRIX 2025'!D24</f>
        <v>15</v>
      </c>
      <c r="E24" s="71" t="str">
        <f>'[1]LISTE PRIX 2025'!E24</f>
        <v>VAPN-MIW 15 ml</v>
      </c>
      <c r="F24" s="51"/>
      <c r="G24" s="72">
        <f>'[1]LISTE PRIX 2025'!G24</f>
        <v>29.6</v>
      </c>
      <c r="H24" s="72"/>
      <c r="I24" s="73"/>
      <c r="J24" s="74">
        <f>ROUNDUP($G24*(1-$K$9),1)</f>
        <v>17.8</v>
      </c>
      <c r="K24" s="75">
        <f t="shared" ref="K24:K29" si="1">I24*J24</f>
        <v>0</v>
      </c>
      <c r="L24" s="1"/>
      <c r="M24" s="55"/>
      <c r="N24" s="55"/>
      <c r="O24" s="55"/>
      <c r="P24" s="55"/>
      <c r="Q24" s="56"/>
    </row>
    <row r="25" spans="1:17" s="2" customFormat="1" ht="12" customHeight="1" x14ac:dyDescent="0.2">
      <c r="A25" s="67">
        <f>'[1]LISTE PRIX 2025'!A25</f>
        <v>0</v>
      </c>
      <c r="B25" s="68">
        <f>'[1]LISTE PRIX 2025'!B25</f>
        <v>0</v>
      </c>
      <c r="C25" s="88">
        <f>'[1]LISTE PRIX 2025'!C25</f>
        <v>0</v>
      </c>
      <c r="D25" s="70">
        <f>'[1]LISTE PRIX 2025'!D25</f>
        <v>29</v>
      </c>
      <c r="E25" s="71" t="str">
        <f>'[1]LISTE PRIX 2025'!E25</f>
        <v>VAPN-MIW 29 ml</v>
      </c>
      <c r="F25" s="51"/>
      <c r="G25" s="72">
        <f>'[1]LISTE PRIX 2025'!G25</f>
        <v>49.4</v>
      </c>
      <c r="H25" s="72"/>
      <c r="I25" s="73"/>
      <c r="J25" s="74">
        <f>ROUNDUP($G25*(1-J$14),1)</f>
        <v>49.4</v>
      </c>
      <c r="K25" s="75">
        <f t="shared" si="1"/>
        <v>0</v>
      </c>
      <c r="L25" s="1"/>
      <c r="M25" s="55"/>
      <c r="N25" s="55"/>
      <c r="O25" s="55"/>
      <c r="P25" s="55"/>
      <c r="Q25" s="56"/>
    </row>
    <row r="26" spans="1:17" s="2" customFormat="1" ht="12" customHeight="1" x14ac:dyDescent="0.2">
      <c r="A26" s="67">
        <f>'[1]LISTE PRIX 2025'!A26</f>
        <v>0</v>
      </c>
      <c r="B26" s="68">
        <f>'[1]LISTE PRIX 2025'!B26</f>
        <v>0</v>
      </c>
      <c r="C26" s="88">
        <f>'[1]LISTE PRIX 2025'!C26</f>
        <v>0</v>
      </c>
      <c r="D26" s="70">
        <f>'[1]LISTE PRIX 2025'!D26</f>
        <v>60</v>
      </c>
      <c r="E26" s="71" t="str">
        <f>'[1]LISTE PRIX 2025'!E26</f>
        <v>VAPN-MIW 60 ml</v>
      </c>
      <c r="F26" s="51"/>
      <c r="G26" s="72">
        <f>'[1]LISTE PRIX 2025'!G26</f>
        <v>96.5</v>
      </c>
      <c r="H26" s="72"/>
      <c r="I26" s="73"/>
      <c r="J26" s="74">
        <f>ROUNDUP($G26*(1-$K$9),1)</f>
        <v>57.9</v>
      </c>
      <c r="K26" s="75">
        <f t="shared" si="1"/>
        <v>0</v>
      </c>
      <c r="L26" s="1"/>
      <c r="M26" s="55"/>
      <c r="N26" s="55"/>
      <c r="O26" s="55"/>
      <c r="P26" s="55"/>
      <c r="Q26" s="56"/>
    </row>
    <row r="27" spans="1:17" s="2" customFormat="1" ht="12.95" customHeight="1" x14ac:dyDescent="0.2">
      <c r="A27" s="67">
        <f>'[1]LISTE PRIX 2025'!A27</f>
        <v>0</v>
      </c>
      <c r="B27" s="68">
        <f>'[1]LISTE PRIX 2025'!B27</f>
        <v>0</v>
      </c>
      <c r="C27" s="77">
        <f>'[1]LISTE PRIX 2025'!C27</f>
        <v>0</v>
      </c>
      <c r="D27" s="78">
        <f>'[1]LISTE PRIX 2025'!D27</f>
        <v>100</v>
      </c>
      <c r="E27" s="71" t="str">
        <f>'[1]LISTE PRIX 2025'!E27</f>
        <v>VAPN-MIW 100 ml_Refil</v>
      </c>
      <c r="F27" s="51"/>
      <c r="G27" s="72">
        <f>'[1]LISTE PRIX 2025'!G27</f>
        <v>147.5</v>
      </c>
      <c r="H27" s="72"/>
      <c r="I27" s="73"/>
      <c r="J27" s="74">
        <f>ROUNDUP($G27*(1-$K$9),1)</f>
        <v>88.5</v>
      </c>
      <c r="K27" s="75">
        <f t="shared" si="1"/>
        <v>0</v>
      </c>
      <c r="L27" s="1"/>
      <c r="M27" s="55"/>
      <c r="N27" s="55"/>
      <c r="O27" s="55"/>
      <c r="P27" s="55"/>
      <c r="Q27" s="56"/>
    </row>
    <row r="28" spans="1:17" s="2" customFormat="1" ht="12" customHeight="1" x14ac:dyDescent="0.2">
      <c r="A28" s="89">
        <f>'[1]LISTE PRIX 2025'!A28</f>
        <v>0</v>
      </c>
      <c r="B28" s="90">
        <f>'[1]LISTE PRIX 2025'!B28</f>
        <v>0</v>
      </c>
      <c r="C28" s="88">
        <f>'[1]LISTE PRIX 2025'!C28</f>
        <v>0</v>
      </c>
      <c r="D28" s="82">
        <f>'[1]LISTE PRIX 2025'!D28</f>
        <v>3</v>
      </c>
      <c r="E28" s="83" t="str">
        <f>'[1]LISTE PRIX 2025'!E28</f>
        <v>VAPN-MIW 3 ml_Ech</v>
      </c>
      <c r="F28" s="51"/>
      <c r="G28" s="72">
        <f>'[1]LISTE PRIX 2025'!G28</f>
        <v>6</v>
      </c>
      <c r="H28" s="72"/>
      <c r="I28" s="73"/>
      <c r="J28" s="74">
        <f>ROUNDUP($G28*(1-$K$9),1)</f>
        <v>3.6</v>
      </c>
      <c r="K28" s="75">
        <f t="shared" si="1"/>
        <v>0</v>
      </c>
      <c r="L28" s="1"/>
      <c r="M28" s="55"/>
      <c r="N28" s="55"/>
      <c r="O28" s="55"/>
      <c r="P28" s="55"/>
      <c r="Q28" s="56"/>
    </row>
    <row r="29" spans="1:17" s="2" customFormat="1" ht="12" customHeight="1" x14ac:dyDescent="0.2">
      <c r="A29" s="89">
        <f>'[1]LISTE PRIX 2025'!A29</f>
        <v>0</v>
      </c>
      <c r="B29" s="90">
        <f>'[1]LISTE PRIX 2025'!B29</f>
        <v>0</v>
      </c>
      <c r="C29" s="84">
        <f>'[1]LISTE PRIX 2025'!C29</f>
        <v>0</v>
      </c>
      <c r="D29" s="85">
        <f>'[1]LISTE PRIX 2025'!D29</f>
        <v>29</v>
      </c>
      <c r="E29" s="91" t="str">
        <f>'[1]LISTE PRIX 2025'!E29</f>
        <v>VAPN-MIW 29 ml_Demo</v>
      </c>
      <c r="F29" s="51"/>
      <c r="G29" s="72"/>
      <c r="H29" s="72"/>
      <c r="I29" s="73"/>
      <c r="J29" s="74">
        <f>J$22</f>
        <v>13.8</v>
      </c>
      <c r="K29" s="75">
        <f t="shared" si="1"/>
        <v>0</v>
      </c>
      <c r="L29" s="1"/>
      <c r="M29" s="55"/>
      <c r="N29" s="55"/>
      <c r="O29" s="55"/>
      <c r="P29" s="55"/>
      <c r="Q29" s="56"/>
    </row>
    <row r="30" spans="1:17" s="2" customFormat="1" ht="6" customHeight="1" x14ac:dyDescent="0.2">
      <c r="A30" s="89">
        <f>'[1]LISTE PRIX 2025'!A30</f>
        <v>0</v>
      </c>
      <c r="B30" s="90">
        <f>'[1]LISTE PRIX 2025'!B30</f>
        <v>0</v>
      </c>
      <c r="C30" s="92">
        <f>'[1]LISTE PRIX 2025'!C30</f>
        <v>0</v>
      </c>
      <c r="D30" s="93">
        <f>'[1]LISTE PRIX 2025'!D30</f>
        <v>0</v>
      </c>
      <c r="E30" s="91">
        <f>'[1]LISTE PRIX 2025'!E30</f>
        <v>0</v>
      </c>
      <c r="F30" s="51"/>
      <c r="G30" s="72"/>
      <c r="H30" s="94"/>
      <c r="I30" s="95"/>
      <c r="J30" s="96"/>
      <c r="K30" s="75"/>
      <c r="L30" s="1"/>
      <c r="M30" s="55"/>
      <c r="N30" s="55"/>
      <c r="O30" s="55"/>
      <c r="P30" s="55"/>
      <c r="Q30" s="56"/>
    </row>
    <row r="31" spans="1:17" s="2" customFormat="1" ht="12" customHeight="1" x14ac:dyDescent="0.2">
      <c r="A31" s="97" t="str">
        <f>'[1]LISTE PRIX 2025'!A31</f>
        <v>Kits</v>
      </c>
      <c r="B31" s="98" t="str">
        <f>'[1]LISTE PRIX 2025'!B31</f>
        <v>DUO Encens Liquides 15 ml</v>
      </c>
      <c r="C31" s="99">
        <f>'[1]LISTE PRIX 2025'!C31</f>
        <v>0</v>
      </c>
      <c r="D31" s="100" t="str">
        <f>'[1]LISTE PRIX 2025'!D31</f>
        <v>2 x 15 ml</v>
      </c>
      <c r="E31" s="83" t="str">
        <f>'[1]LISTE PRIX 2025'!E31</f>
        <v>VKITAPN DUO ChiMi 15</v>
      </c>
      <c r="F31" s="51">
        <f>2</f>
        <v>2</v>
      </c>
      <c r="G31" s="72">
        <f>'[1]LISTE PRIX 2025'!G31</f>
        <v>56.6</v>
      </c>
      <c r="H31" s="72"/>
      <c r="I31" s="73"/>
      <c r="J31" s="74">
        <f>2*J17</f>
        <v>35.6</v>
      </c>
      <c r="K31" s="75">
        <f>I31*J31</f>
        <v>0</v>
      </c>
      <c r="L31" s="1"/>
      <c r="M31" s="55"/>
      <c r="N31" s="55"/>
      <c r="O31" s="55"/>
      <c r="P31" s="55"/>
      <c r="Q31" s="56"/>
    </row>
    <row r="32" spans="1:17" s="2" customFormat="1" ht="6" customHeight="1" thickBot="1" x14ac:dyDescent="0.25">
      <c r="A32" s="101">
        <f>'[1]LISTE PRIX 2025'!A32</f>
        <v>0</v>
      </c>
      <c r="B32" s="102">
        <f>'[1]LISTE PRIX 2025'!B32</f>
        <v>0</v>
      </c>
      <c r="C32" s="103">
        <f>'[1]LISTE PRIX 2025'!C32</f>
        <v>0</v>
      </c>
      <c r="D32" s="104">
        <f>'[1]LISTE PRIX 2025'!D32</f>
        <v>0</v>
      </c>
      <c r="E32" s="105">
        <f>'[1]LISTE PRIX 2025'!E32</f>
        <v>0</v>
      </c>
      <c r="F32" s="51"/>
      <c r="G32" s="106"/>
      <c r="H32" s="106"/>
      <c r="I32" s="107"/>
      <c r="J32" s="108"/>
      <c r="K32" s="109"/>
      <c r="L32" s="1"/>
      <c r="M32" s="55"/>
      <c r="N32" s="55"/>
      <c r="O32" s="55"/>
      <c r="P32" s="55"/>
      <c r="Q32" s="56"/>
    </row>
    <row r="33" spans="1:17" s="2" customFormat="1" ht="6" customHeight="1" x14ac:dyDescent="0.2">
      <c r="A33" s="57">
        <f>'[1]LISTE PRIX 2025'!A33</f>
        <v>0</v>
      </c>
      <c r="B33" s="110">
        <f>'[1]LISTE PRIX 2025'!B33</f>
        <v>0</v>
      </c>
      <c r="C33" s="111">
        <f>'[1]LISTE PRIX 2025'!C33</f>
        <v>0</v>
      </c>
      <c r="D33" s="112">
        <f>'[1]LISTE PRIX 2025'!D33</f>
        <v>0</v>
      </c>
      <c r="E33" s="113">
        <f>'[1]LISTE PRIX 2025'!E33</f>
        <v>0</v>
      </c>
      <c r="F33" s="51"/>
      <c r="G33" s="114"/>
      <c r="H33" s="114"/>
      <c r="I33" s="115"/>
      <c r="J33" s="116"/>
      <c r="K33" s="117"/>
      <c r="L33" s="1"/>
      <c r="M33" s="55"/>
      <c r="N33" s="55"/>
      <c r="O33" s="55"/>
      <c r="P33" s="55"/>
      <c r="Q33" s="56"/>
    </row>
    <row r="34" spans="1:17" s="2" customFormat="1" ht="15.95" customHeight="1" x14ac:dyDescent="0.2">
      <c r="A34" s="66" t="str">
        <f>'[1]LISTE PRIX 2025'!A34</f>
        <v>Les Encens Liquides / Les 5 Éléments</v>
      </c>
      <c r="B34" s="58"/>
      <c r="C34" s="59"/>
      <c r="D34" s="60">
        <f>'[1]LISTE PRIX 2025'!D34</f>
        <v>0</v>
      </c>
      <c r="E34" s="61">
        <f>'[1]LISTE PRIX 2025'!E34</f>
        <v>0</v>
      </c>
      <c r="F34" s="51"/>
      <c r="G34" s="118"/>
      <c r="H34" s="118"/>
      <c r="I34" s="119"/>
      <c r="J34" s="120"/>
      <c r="K34" s="121"/>
      <c r="L34" s="1"/>
      <c r="M34" s="55"/>
      <c r="N34" s="55"/>
      <c r="O34" s="55"/>
      <c r="P34" s="55"/>
      <c r="Q34" s="56"/>
    </row>
    <row r="35" spans="1:17" s="2" customFormat="1" ht="12" customHeight="1" x14ac:dyDescent="0.2">
      <c r="A35" s="67">
        <f>'[1]LISTE PRIX 2025'!A35</f>
        <v>0</v>
      </c>
      <c r="B35" s="68" t="str">
        <f>'[1]LISTE PRIX 2025'!B35</f>
        <v>Patakwin - Son sacré</v>
      </c>
      <c r="C35" s="69">
        <f>'[1]LISTE PRIX 2025'!C35</f>
        <v>0</v>
      </c>
      <c r="D35" s="70">
        <f>'[1]LISTE PRIX 2025'!D35</f>
        <v>15</v>
      </c>
      <c r="E35" s="71" t="str">
        <f>'[1]LISTE PRIX 2025'!E35</f>
        <v>VAPN-E_SonS 15 ml</v>
      </c>
      <c r="F35" s="51"/>
      <c r="G35" s="72">
        <f>'[1]LISTE PRIX 2025'!G35</f>
        <v>32.799999999999997</v>
      </c>
      <c r="H35" s="72"/>
      <c r="I35" s="73"/>
      <c r="J35" s="74">
        <f>ROUNDUP($G35*(1-$K$9),1)</f>
        <v>19.700000000000003</v>
      </c>
      <c r="K35" s="75">
        <f>I35*J35</f>
        <v>0</v>
      </c>
      <c r="L35" s="1"/>
      <c r="M35" s="55"/>
      <c r="N35" s="55"/>
      <c r="O35" s="55"/>
      <c r="P35" s="55"/>
      <c r="Q35" s="56"/>
    </row>
    <row r="36" spans="1:17" s="2" customFormat="1" ht="12" customHeight="1" x14ac:dyDescent="0.2">
      <c r="A36" s="67">
        <f>'[1]LISTE PRIX 2025'!A36</f>
        <v>0</v>
      </c>
      <c r="B36" s="68">
        <f>'[1]LISTE PRIX 2025'!B36</f>
        <v>0</v>
      </c>
      <c r="C36" s="122">
        <f>'[1]LISTE PRIX 2025'!C36</f>
        <v>0</v>
      </c>
      <c r="D36" s="78">
        <f>'[1]LISTE PRIX 2025'!D36</f>
        <v>100</v>
      </c>
      <c r="E36" s="71" t="str">
        <f>'[1]LISTE PRIX 2025'!E36</f>
        <v>VAPN-E_SonS 100 ml_Refil</v>
      </c>
      <c r="F36" s="51"/>
      <c r="G36" s="72">
        <f>'[1]LISTE PRIX 2025'!G36</f>
        <v>153.80000000000001</v>
      </c>
      <c r="H36" s="72"/>
      <c r="I36" s="73"/>
      <c r="J36" s="74">
        <f>ROUNDUP($G36*(1-$K$9),1)</f>
        <v>92.3</v>
      </c>
      <c r="K36" s="75">
        <f>I36*J36</f>
        <v>0</v>
      </c>
      <c r="L36" s="1"/>
      <c r="M36" s="55"/>
      <c r="N36" s="55"/>
      <c r="O36" s="55"/>
      <c r="P36" s="55"/>
      <c r="Q36" s="56"/>
    </row>
    <row r="37" spans="1:17" s="2" customFormat="1" ht="12" customHeight="1" x14ac:dyDescent="0.2">
      <c r="A37" s="67">
        <f>'[1]LISTE PRIX 2025'!A37</f>
        <v>0</v>
      </c>
      <c r="B37" s="68">
        <f>'[1]LISTE PRIX 2025'!B37</f>
        <v>0</v>
      </c>
      <c r="C37" s="84">
        <f>'[1]LISTE PRIX 2025'!C37</f>
        <v>0</v>
      </c>
      <c r="D37" s="82">
        <f>'[1]LISTE PRIX 2025'!D37</f>
        <v>3</v>
      </c>
      <c r="E37" s="71" t="str">
        <f>'[1]LISTE PRIX 2025'!E37</f>
        <v>VAPN-E_SonS 3 ml_Ech</v>
      </c>
      <c r="F37" s="51"/>
      <c r="G37" s="72">
        <f>'[1]LISTE PRIX 2025'!G37</f>
        <v>6</v>
      </c>
      <c r="H37" s="72"/>
      <c r="I37" s="73"/>
      <c r="J37" s="74">
        <f>ROUNDUP($G37*(1-$K$9),1)</f>
        <v>3.6</v>
      </c>
      <c r="K37" s="75">
        <f>I37*J37</f>
        <v>0</v>
      </c>
      <c r="L37" s="1"/>
      <c r="M37" s="55"/>
      <c r="N37" s="55"/>
      <c r="O37" s="55"/>
      <c r="P37" s="55"/>
      <c r="Q37" s="56"/>
    </row>
    <row r="38" spans="1:17" s="2" customFormat="1" ht="12" customHeight="1" x14ac:dyDescent="0.2">
      <c r="A38" s="67">
        <f>'[1]LISTE PRIX 2025'!A38</f>
        <v>0</v>
      </c>
      <c r="B38" s="68">
        <f>'[1]LISTE PRIX 2025'!B38</f>
        <v>0</v>
      </c>
      <c r="C38" s="84">
        <f>'[1]LISTE PRIX 2025'!C38</f>
        <v>0</v>
      </c>
      <c r="D38" s="85">
        <f>'[1]LISTE PRIX 2025'!D38</f>
        <v>15</v>
      </c>
      <c r="E38" s="71" t="str">
        <f>'[1]LISTE PRIX 2025'!E38</f>
        <v>VAPN-E_SonS 15 ml_Demo</v>
      </c>
      <c r="F38" s="51"/>
      <c r="G38" s="72"/>
      <c r="H38" s="72"/>
      <c r="I38" s="73"/>
      <c r="J38" s="74">
        <f>J$22</f>
        <v>13.8</v>
      </c>
      <c r="K38" s="75">
        <f>I38*J38</f>
        <v>0</v>
      </c>
      <c r="L38" s="1"/>
      <c r="M38" s="55"/>
      <c r="N38" s="55"/>
      <c r="O38" s="55"/>
      <c r="P38" s="55"/>
      <c r="Q38" s="56"/>
    </row>
    <row r="39" spans="1:17" s="2" customFormat="1" ht="6" customHeight="1" x14ac:dyDescent="0.2">
      <c r="A39" s="67">
        <f>'[1]LISTE PRIX 2025'!A39</f>
        <v>0</v>
      </c>
      <c r="B39" s="2">
        <f>'[1]LISTE PRIX 2025'!B39</f>
        <v>0</v>
      </c>
      <c r="C39" s="86">
        <f>'[1]LISTE PRIX 2025'!C39</f>
        <v>0</v>
      </c>
      <c r="D39" s="87">
        <f>'[1]LISTE PRIX 2025'!D39</f>
        <v>0</v>
      </c>
      <c r="E39" s="71">
        <f>'[1]LISTE PRIX 2025'!E39</f>
        <v>0</v>
      </c>
      <c r="F39" s="51"/>
      <c r="G39" s="72"/>
      <c r="H39" s="72"/>
      <c r="I39" s="73"/>
      <c r="J39" s="74"/>
      <c r="K39" s="75"/>
      <c r="L39" s="1"/>
      <c r="M39" s="55"/>
      <c r="N39" s="55"/>
      <c r="O39" s="55"/>
      <c r="P39" s="55"/>
      <c r="Q39" s="56"/>
    </row>
    <row r="40" spans="1:17" s="2" customFormat="1" ht="12" customHeight="1" x14ac:dyDescent="0.2">
      <c r="A40" s="67">
        <f>'[1]LISTE PRIX 2025'!A40</f>
        <v>0</v>
      </c>
      <c r="B40" s="68" t="str">
        <f>'[1]LISTE PRIX 2025'!B40</f>
        <v>Aschiiy - Terre</v>
      </c>
      <c r="C40" s="69">
        <f>'[1]LISTE PRIX 2025'!C40</f>
        <v>0</v>
      </c>
      <c r="D40" s="70">
        <f>'[1]LISTE PRIX 2025'!D40</f>
        <v>15</v>
      </c>
      <c r="E40" s="71" t="str">
        <f>'[1]LISTE PRIX 2025'!E40</f>
        <v>VAPN-E_Terre 15 ml</v>
      </c>
      <c r="F40" s="51"/>
      <c r="G40" s="72">
        <f>'[1]LISTE PRIX 2025'!G40</f>
        <v>32.799999999999997</v>
      </c>
      <c r="H40" s="72"/>
      <c r="I40" s="73"/>
      <c r="J40" s="74">
        <f>ROUNDUP($G40*(1-$K$9),1)</f>
        <v>19.700000000000003</v>
      </c>
      <c r="K40" s="75">
        <f>I40*J40</f>
        <v>0</v>
      </c>
      <c r="L40" s="1"/>
      <c r="M40" s="55"/>
      <c r="N40" s="55"/>
      <c r="O40" s="55"/>
      <c r="P40" s="55"/>
      <c r="Q40" s="56"/>
    </row>
    <row r="41" spans="1:17" s="2" customFormat="1" ht="12" customHeight="1" x14ac:dyDescent="0.2">
      <c r="A41" s="67">
        <f>'[1]LISTE PRIX 2025'!A41</f>
        <v>0</v>
      </c>
      <c r="B41" s="68">
        <f>'[1]LISTE PRIX 2025'!B41</f>
        <v>0</v>
      </c>
      <c r="C41" s="77">
        <f>'[1]LISTE PRIX 2025'!C41</f>
        <v>0</v>
      </c>
      <c r="D41" s="78">
        <f>'[1]LISTE PRIX 2025'!D41</f>
        <v>100</v>
      </c>
      <c r="E41" s="71" t="str">
        <f>'[1]LISTE PRIX 2025'!E41</f>
        <v>VAPN-E_Terre 100 ml_Refil</v>
      </c>
      <c r="F41" s="51"/>
      <c r="G41" s="72">
        <f>'[1]LISTE PRIX 2025'!G41</f>
        <v>153.80000000000001</v>
      </c>
      <c r="H41" s="72"/>
      <c r="I41" s="73"/>
      <c r="J41" s="74">
        <f>ROUNDUP($G41*(1-$K$9),1)</f>
        <v>92.3</v>
      </c>
      <c r="K41" s="75">
        <f>I41*J41</f>
        <v>0</v>
      </c>
      <c r="L41" s="1"/>
      <c r="M41" s="55"/>
      <c r="N41" s="55"/>
      <c r="O41" s="55"/>
      <c r="P41" s="55"/>
      <c r="Q41" s="56"/>
    </row>
    <row r="42" spans="1:17" s="2" customFormat="1" ht="12" customHeight="1" x14ac:dyDescent="0.2">
      <c r="A42" s="67">
        <f>'[1]LISTE PRIX 2025'!A42</f>
        <v>0</v>
      </c>
      <c r="B42" s="68">
        <f>'[1]LISTE PRIX 2025'!B42</f>
        <v>0</v>
      </c>
      <c r="C42" s="84"/>
      <c r="D42" s="82">
        <f>'[1]LISTE PRIX 2025'!D42</f>
        <v>3</v>
      </c>
      <c r="E42" s="71" t="str">
        <f>'[1]LISTE PRIX 2025'!E42</f>
        <v>VAPN-E_Terre 3 ml_Ech</v>
      </c>
      <c r="F42" s="51"/>
      <c r="G42" s="72">
        <f>'[1]LISTE PRIX 2025'!G42</f>
        <v>6</v>
      </c>
      <c r="H42" s="72"/>
      <c r="I42" s="73"/>
      <c r="J42" s="74">
        <f>ROUNDUP($G42*(1-$K$9),1)</f>
        <v>3.6</v>
      </c>
      <c r="K42" s="75">
        <f>I42*J42</f>
        <v>0</v>
      </c>
      <c r="L42" s="1"/>
      <c r="M42" s="55"/>
      <c r="N42" s="55"/>
      <c r="O42" s="55"/>
      <c r="P42" s="55"/>
      <c r="Q42" s="56"/>
    </row>
    <row r="43" spans="1:17" s="2" customFormat="1" ht="12" customHeight="1" x14ac:dyDescent="0.2">
      <c r="A43" s="67">
        <f>'[1]LISTE PRIX 2025'!A43</f>
        <v>0</v>
      </c>
      <c r="B43" s="68">
        <f>'[1]LISTE PRIX 2025'!B43</f>
        <v>0</v>
      </c>
      <c r="C43" s="84">
        <f>'[1]LISTE PRIX 2025'!C43</f>
        <v>0</v>
      </c>
      <c r="D43" s="85">
        <f>'[1]LISTE PRIX 2025'!D43</f>
        <v>15</v>
      </c>
      <c r="E43" s="71" t="str">
        <f>'[1]LISTE PRIX 2025'!E43</f>
        <v>VAPN-E_Terre 15 ml_Demo</v>
      </c>
      <c r="F43" s="51"/>
      <c r="G43" s="72"/>
      <c r="H43" s="72"/>
      <c r="I43" s="73"/>
      <c r="J43" s="74">
        <f>J$22</f>
        <v>13.8</v>
      </c>
      <c r="K43" s="75">
        <f>I43*J43</f>
        <v>0</v>
      </c>
      <c r="L43" s="1"/>
      <c r="M43" s="55"/>
      <c r="N43" s="55"/>
      <c r="O43" s="55"/>
      <c r="P43" s="55"/>
      <c r="Q43" s="56"/>
    </row>
    <row r="44" spans="1:17" s="2" customFormat="1" ht="6" customHeight="1" x14ac:dyDescent="0.2">
      <c r="A44" s="67">
        <f>'[1]LISTE PRIX 2025'!A44</f>
        <v>0</v>
      </c>
      <c r="B44" s="2">
        <f>'[1]LISTE PRIX 2025'!B44</f>
        <v>0</v>
      </c>
      <c r="C44" s="86">
        <f>'[1]LISTE PRIX 2025'!C44</f>
        <v>0</v>
      </c>
      <c r="D44" s="87">
        <f>'[1]LISTE PRIX 2025'!D44</f>
        <v>0</v>
      </c>
      <c r="E44" s="71">
        <f>'[1]LISTE PRIX 2025'!E44</f>
        <v>0</v>
      </c>
      <c r="F44" s="51"/>
      <c r="G44" s="72"/>
      <c r="H44" s="72"/>
      <c r="I44" s="73"/>
      <c r="J44" s="74"/>
      <c r="K44" s="75"/>
      <c r="L44" s="1"/>
      <c r="M44" s="55"/>
      <c r="N44" s="55"/>
      <c r="O44" s="55"/>
      <c r="P44" s="55"/>
      <c r="Q44" s="56"/>
    </row>
    <row r="45" spans="1:17" s="2" customFormat="1" ht="12" customHeight="1" x14ac:dyDescent="0.2">
      <c r="A45" s="67">
        <f>'[1]LISTE PRIX 2025'!A45</f>
        <v>0</v>
      </c>
      <c r="B45" s="68" t="str">
        <f>'[1]LISTE PRIX 2025'!B45</f>
        <v>Nipiiy - Eau</v>
      </c>
      <c r="C45" s="69">
        <f>'[1]LISTE PRIX 2025'!C45</f>
        <v>0</v>
      </c>
      <c r="D45" s="70">
        <f>'[1]LISTE PRIX 2025'!D45</f>
        <v>15</v>
      </c>
      <c r="E45" s="71" t="str">
        <f>'[1]LISTE PRIX 2025'!E45</f>
        <v>VAPN-E_Eau 15 ml</v>
      </c>
      <c r="F45" s="51"/>
      <c r="G45" s="72">
        <f>'[1]LISTE PRIX 2025'!G45</f>
        <v>32.799999999999997</v>
      </c>
      <c r="H45" s="72"/>
      <c r="I45" s="73"/>
      <c r="J45" s="74">
        <f>ROUNDUP($G45*(1-$K$9),1)</f>
        <v>19.700000000000003</v>
      </c>
      <c r="K45" s="75">
        <f>I45*J45</f>
        <v>0</v>
      </c>
      <c r="L45" s="1"/>
      <c r="M45" s="55"/>
      <c r="N45" s="55"/>
      <c r="O45" s="55"/>
      <c r="P45" s="55"/>
      <c r="Q45" s="56"/>
    </row>
    <row r="46" spans="1:17" s="2" customFormat="1" ht="12" customHeight="1" x14ac:dyDescent="0.2">
      <c r="A46" s="67">
        <f>'[1]LISTE PRIX 2025'!A46</f>
        <v>0</v>
      </c>
      <c r="B46" s="68">
        <f>'[1]LISTE PRIX 2025'!B46</f>
        <v>0</v>
      </c>
      <c r="C46" s="77">
        <f>'[1]LISTE PRIX 2025'!C46</f>
        <v>0</v>
      </c>
      <c r="D46" s="78">
        <f>'[1]LISTE PRIX 2025'!D46</f>
        <v>100</v>
      </c>
      <c r="E46" s="71" t="str">
        <f>'[1]LISTE PRIX 2025'!E46</f>
        <v>VAPN-E_Eau 100 ml_Refil</v>
      </c>
      <c r="F46" s="51"/>
      <c r="G46" s="72">
        <f>'[1]LISTE PRIX 2025'!G46</f>
        <v>153.80000000000001</v>
      </c>
      <c r="H46" s="72"/>
      <c r="I46" s="73"/>
      <c r="J46" s="74">
        <f>ROUNDUP($G46*(1-$K$9),1)</f>
        <v>92.3</v>
      </c>
      <c r="K46" s="75">
        <f>I46*J46</f>
        <v>0</v>
      </c>
      <c r="L46" s="1"/>
      <c r="M46" s="55"/>
      <c r="N46" s="55"/>
      <c r="O46" s="55"/>
      <c r="P46" s="55"/>
      <c r="Q46" s="56"/>
    </row>
    <row r="47" spans="1:17" s="2" customFormat="1" ht="12" customHeight="1" x14ac:dyDescent="0.2">
      <c r="A47" s="67">
        <f>'[1]LISTE PRIX 2025'!A47</f>
        <v>0</v>
      </c>
      <c r="B47" s="68">
        <f>'[1]LISTE PRIX 2025'!B47</f>
        <v>0</v>
      </c>
      <c r="C47" s="84">
        <f>'[1]LISTE PRIX 2025'!C47</f>
        <v>0</v>
      </c>
      <c r="D47" s="82">
        <f>'[1]LISTE PRIX 2025'!D47</f>
        <v>3</v>
      </c>
      <c r="E47" s="71" t="str">
        <f>'[1]LISTE PRIX 2025'!E47</f>
        <v>VAPN-E_Eau 3 ml_Ech</v>
      </c>
      <c r="F47" s="51"/>
      <c r="G47" s="72">
        <f>'[1]LISTE PRIX 2025'!G47</f>
        <v>6</v>
      </c>
      <c r="H47" s="72"/>
      <c r="I47" s="73"/>
      <c r="J47" s="74">
        <f>ROUNDUP($G47*(1-$K$9),1)</f>
        <v>3.6</v>
      </c>
      <c r="K47" s="75">
        <f>I47*J47</f>
        <v>0</v>
      </c>
      <c r="L47" s="1"/>
      <c r="M47" s="55"/>
      <c r="N47" s="55"/>
      <c r="O47" s="55"/>
      <c r="P47" s="55"/>
      <c r="Q47" s="56"/>
    </row>
    <row r="48" spans="1:17" s="2" customFormat="1" ht="12" customHeight="1" x14ac:dyDescent="0.2">
      <c r="A48" s="67">
        <f>'[1]LISTE PRIX 2025'!A48</f>
        <v>0</v>
      </c>
      <c r="B48" s="68">
        <f>'[1]LISTE PRIX 2025'!B48</f>
        <v>0</v>
      </c>
      <c r="C48" s="84">
        <f>'[1]LISTE PRIX 2025'!C48</f>
        <v>0</v>
      </c>
      <c r="D48" s="85">
        <f>'[1]LISTE PRIX 2025'!D48</f>
        <v>15</v>
      </c>
      <c r="E48" s="71" t="str">
        <f>'[1]LISTE PRIX 2025'!E48</f>
        <v>VAPN-E_Eau 15 ml_Demo</v>
      </c>
      <c r="F48" s="51"/>
      <c r="G48" s="72"/>
      <c r="H48" s="72"/>
      <c r="I48" s="73"/>
      <c r="J48" s="74">
        <f>J$22</f>
        <v>13.8</v>
      </c>
      <c r="K48" s="75">
        <f>I48*J48</f>
        <v>0</v>
      </c>
      <c r="L48" s="1"/>
      <c r="M48" s="55"/>
      <c r="N48" s="55"/>
      <c r="O48" s="55"/>
      <c r="P48" s="55"/>
      <c r="Q48" s="56"/>
    </row>
    <row r="49" spans="1:17" s="2" customFormat="1" ht="6" customHeight="1" x14ac:dyDescent="0.2">
      <c r="A49" s="67">
        <f>'[1]LISTE PRIX 2025'!A49</f>
        <v>0</v>
      </c>
      <c r="B49" s="2">
        <f>'[1]LISTE PRIX 2025'!B49</f>
        <v>0</v>
      </c>
      <c r="C49" s="86">
        <f>'[1]LISTE PRIX 2025'!C49</f>
        <v>0</v>
      </c>
      <c r="D49" s="87">
        <f>'[1]LISTE PRIX 2025'!D49</f>
        <v>0</v>
      </c>
      <c r="E49" s="123">
        <f>'[1]LISTE PRIX 2025'!E49</f>
        <v>0</v>
      </c>
      <c r="F49" s="51"/>
      <c r="G49" s="72"/>
      <c r="H49" s="72"/>
      <c r="I49" s="73"/>
      <c r="J49" s="74"/>
      <c r="K49" s="75"/>
      <c r="L49" s="1"/>
      <c r="M49" s="55"/>
      <c r="N49" s="55"/>
      <c r="O49" s="55"/>
      <c r="P49" s="55"/>
      <c r="Q49" s="56"/>
    </row>
    <row r="50" spans="1:17" s="2" customFormat="1" ht="12" customHeight="1" x14ac:dyDescent="0.2">
      <c r="A50" s="67">
        <f>'[1]LISTE PRIX 2025'!A50</f>
        <v>0</v>
      </c>
      <c r="B50" s="68" t="str">
        <f>'[1]LISTE PRIX 2025'!B50</f>
        <v>Iskutaau - Feu</v>
      </c>
      <c r="C50" s="69">
        <f>'[1]LISTE PRIX 2025'!C50</f>
        <v>0</v>
      </c>
      <c r="D50" s="70">
        <f>'[1]LISTE PRIX 2025'!D50</f>
        <v>15</v>
      </c>
      <c r="E50" s="71" t="str">
        <f>'[1]LISTE PRIX 2025'!E50</f>
        <v>VAPN-E_Feu 15 ml</v>
      </c>
      <c r="F50" s="51"/>
      <c r="G50" s="72">
        <f>'[1]LISTE PRIX 2025'!G50</f>
        <v>32.799999999999997</v>
      </c>
      <c r="H50" s="72"/>
      <c r="I50" s="73"/>
      <c r="J50" s="74">
        <f>ROUNDUP($G50*(1-$K$9),1)</f>
        <v>19.700000000000003</v>
      </c>
      <c r="K50" s="75">
        <f>I50*J50</f>
        <v>0</v>
      </c>
      <c r="L50" s="1"/>
      <c r="M50" s="55"/>
      <c r="N50" s="55"/>
      <c r="O50" s="55"/>
      <c r="P50" s="55"/>
      <c r="Q50" s="56"/>
    </row>
    <row r="51" spans="1:17" s="2" customFormat="1" ht="12" customHeight="1" x14ac:dyDescent="0.2">
      <c r="A51" s="67">
        <f>'[1]LISTE PRIX 2025'!A51</f>
        <v>0</v>
      </c>
      <c r="B51" s="68">
        <f>'[1]LISTE PRIX 2025'!B51</f>
        <v>0</v>
      </c>
      <c r="C51" s="77">
        <f>'[1]LISTE PRIX 2025'!C51</f>
        <v>0</v>
      </c>
      <c r="D51" s="78">
        <f>'[1]LISTE PRIX 2025'!D51</f>
        <v>100</v>
      </c>
      <c r="E51" s="71" t="str">
        <f>'[1]LISTE PRIX 2025'!E51</f>
        <v>VAPN-E_Feu 100 ml_Refil</v>
      </c>
      <c r="F51" s="51"/>
      <c r="G51" s="72">
        <f>'[1]LISTE PRIX 2025'!G51</f>
        <v>153.80000000000001</v>
      </c>
      <c r="H51" s="72"/>
      <c r="I51" s="73"/>
      <c r="J51" s="74">
        <f>ROUNDUP($G51*(1-$K$9),1)</f>
        <v>92.3</v>
      </c>
      <c r="K51" s="75">
        <f>I51*J51</f>
        <v>0</v>
      </c>
      <c r="L51" s="1"/>
      <c r="M51" s="55"/>
      <c r="N51" s="55"/>
      <c r="O51" s="55"/>
      <c r="P51" s="55"/>
      <c r="Q51" s="56"/>
    </row>
    <row r="52" spans="1:17" s="2" customFormat="1" ht="12" customHeight="1" x14ac:dyDescent="0.2">
      <c r="A52" s="67">
        <f>'[1]LISTE PRIX 2025'!A52</f>
        <v>0</v>
      </c>
      <c r="B52" s="68">
        <f>'[1]LISTE PRIX 2025'!B52</f>
        <v>0</v>
      </c>
      <c r="C52" s="84">
        <f>'[1]LISTE PRIX 2025'!C52</f>
        <v>0</v>
      </c>
      <c r="D52" s="82">
        <f>'[1]LISTE PRIX 2025'!D52</f>
        <v>3</v>
      </c>
      <c r="E52" s="71" t="str">
        <f>'[1]LISTE PRIX 2025'!E52</f>
        <v>VAPN-E_Feu 3 ml_Ech</v>
      </c>
      <c r="F52" s="51"/>
      <c r="G52" s="72">
        <f>'[1]LISTE PRIX 2025'!G52</f>
        <v>6</v>
      </c>
      <c r="H52" s="72"/>
      <c r="I52" s="73"/>
      <c r="J52" s="74">
        <f>ROUNDUP($G52*(1-$K$9),1)</f>
        <v>3.6</v>
      </c>
      <c r="K52" s="75">
        <f>I52*J52</f>
        <v>0</v>
      </c>
      <c r="L52" s="1"/>
      <c r="M52" s="55"/>
      <c r="N52" s="55"/>
      <c r="O52" s="55"/>
      <c r="P52" s="55"/>
      <c r="Q52" s="56"/>
    </row>
    <row r="53" spans="1:17" s="2" customFormat="1" ht="12" customHeight="1" x14ac:dyDescent="0.2">
      <c r="A53" s="67">
        <f>'[1]LISTE PRIX 2025'!A53</f>
        <v>0</v>
      </c>
      <c r="B53" s="68">
        <f>'[1]LISTE PRIX 2025'!B53</f>
        <v>0</v>
      </c>
      <c r="C53" s="84">
        <f>'[1]LISTE PRIX 2025'!C53</f>
        <v>0</v>
      </c>
      <c r="D53" s="85">
        <f>'[1]LISTE PRIX 2025'!D53</f>
        <v>15</v>
      </c>
      <c r="E53" s="71" t="str">
        <f>'[1]LISTE PRIX 2025'!E53</f>
        <v>VAPN-E_Feu 15 ml_Demo</v>
      </c>
      <c r="F53" s="51"/>
      <c r="G53" s="72"/>
      <c r="H53" s="72"/>
      <c r="I53" s="73"/>
      <c r="J53" s="74">
        <f>J$22</f>
        <v>13.8</v>
      </c>
      <c r="K53" s="75">
        <f>I53*J53</f>
        <v>0</v>
      </c>
      <c r="L53" s="1"/>
      <c r="M53" s="55"/>
      <c r="N53" s="55"/>
      <c r="O53" s="55"/>
      <c r="P53" s="55"/>
      <c r="Q53" s="56"/>
    </row>
    <row r="54" spans="1:17" s="2" customFormat="1" ht="6" customHeight="1" x14ac:dyDescent="0.2">
      <c r="A54" s="67">
        <f>'[1]LISTE PRIX 2025'!A54</f>
        <v>0</v>
      </c>
      <c r="B54" s="2">
        <f>'[1]LISTE PRIX 2025'!B54</f>
        <v>0</v>
      </c>
      <c r="C54" s="86">
        <f>'[1]LISTE PRIX 2025'!C54</f>
        <v>0</v>
      </c>
      <c r="D54" s="87">
        <f>'[1]LISTE PRIX 2025'!D54</f>
        <v>0</v>
      </c>
      <c r="E54" s="71">
        <f>'[1]LISTE PRIX 2025'!E54</f>
        <v>0</v>
      </c>
      <c r="F54" s="51"/>
      <c r="G54" s="72"/>
      <c r="H54" s="72"/>
      <c r="I54" s="73"/>
      <c r="J54" s="74"/>
      <c r="K54" s="75"/>
      <c r="L54" s="1"/>
      <c r="M54" s="55"/>
      <c r="N54" s="55"/>
      <c r="O54" s="55"/>
      <c r="P54" s="55"/>
      <c r="Q54" s="56"/>
    </row>
    <row r="55" spans="1:17" s="2" customFormat="1" ht="12" customHeight="1" x14ac:dyDescent="0.2">
      <c r="A55" s="67">
        <f>'[1]LISTE PRIX 2025'!A55</f>
        <v>0</v>
      </c>
      <c r="B55" s="68" t="str">
        <f>'[1]LISTE PRIX 2025'!B55</f>
        <v>Yuutin - Vent</v>
      </c>
      <c r="C55" s="69">
        <f>'[1]LISTE PRIX 2025'!C55</f>
        <v>0</v>
      </c>
      <c r="D55" s="70">
        <f>'[1]LISTE PRIX 2025'!D55</f>
        <v>15</v>
      </c>
      <c r="E55" s="71" t="str">
        <f>'[1]LISTE PRIX 2025'!E55</f>
        <v>VAPN-E_Vent 15 ml</v>
      </c>
      <c r="F55" s="51"/>
      <c r="G55" s="72">
        <f>'[1]LISTE PRIX 2025'!G55</f>
        <v>32.799999999999997</v>
      </c>
      <c r="H55" s="72"/>
      <c r="I55" s="73"/>
      <c r="J55" s="74">
        <f>ROUNDUP($G55*(1-$K$9),1)</f>
        <v>19.700000000000003</v>
      </c>
      <c r="K55" s="75">
        <f>I55*J55</f>
        <v>0</v>
      </c>
      <c r="L55" s="1"/>
      <c r="M55" s="55"/>
      <c r="N55" s="55"/>
      <c r="O55" s="55"/>
      <c r="P55" s="55"/>
      <c r="Q55" s="56"/>
    </row>
    <row r="56" spans="1:17" s="2" customFormat="1" ht="12" customHeight="1" x14ac:dyDescent="0.2">
      <c r="A56" s="67">
        <f>'[1]LISTE PRIX 2025'!A56</f>
        <v>0</v>
      </c>
      <c r="B56" s="68">
        <f>'[1]LISTE PRIX 2025'!B56</f>
        <v>0</v>
      </c>
      <c r="C56" s="77">
        <f>'[1]LISTE PRIX 2025'!C56</f>
        <v>0</v>
      </c>
      <c r="D56" s="78">
        <f>'[1]LISTE PRIX 2025'!D56</f>
        <v>100</v>
      </c>
      <c r="E56" s="71" t="str">
        <f>'[1]LISTE PRIX 2025'!E56</f>
        <v>VAPN-E_Vent 100 ml_Refil</v>
      </c>
      <c r="F56" s="51"/>
      <c r="G56" s="72">
        <f>'[1]LISTE PRIX 2025'!G56</f>
        <v>153.80000000000001</v>
      </c>
      <c r="H56" s="72"/>
      <c r="I56" s="73"/>
      <c r="J56" s="74">
        <f>ROUNDUP($G56*(1-$K$9),1)</f>
        <v>92.3</v>
      </c>
      <c r="K56" s="75">
        <f>I56*J56</f>
        <v>0</v>
      </c>
      <c r="L56" s="1"/>
      <c r="M56" s="55"/>
      <c r="N56" s="55"/>
      <c r="O56" s="55"/>
      <c r="P56" s="55"/>
      <c r="Q56" s="56"/>
    </row>
    <row r="57" spans="1:17" s="2" customFormat="1" ht="12" customHeight="1" x14ac:dyDescent="0.2">
      <c r="A57" s="89">
        <f>'[1]LISTE PRIX 2025'!A57</f>
        <v>0</v>
      </c>
      <c r="B57" s="68">
        <f>'[1]LISTE PRIX 2025'!B57</f>
        <v>0</v>
      </c>
      <c r="C57" s="84">
        <f>'[1]LISTE PRIX 2025'!C57</f>
        <v>0</v>
      </c>
      <c r="D57" s="82">
        <f>'[1]LISTE PRIX 2025'!D57</f>
        <v>3</v>
      </c>
      <c r="E57" s="71" t="str">
        <f>'[1]LISTE PRIX 2025'!E57</f>
        <v>VAPN-E_Vent 3 ml_Ech</v>
      </c>
      <c r="F57" s="51"/>
      <c r="G57" s="72">
        <f>'[1]LISTE PRIX 2025'!G57</f>
        <v>6</v>
      </c>
      <c r="H57" s="72"/>
      <c r="I57" s="73"/>
      <c r="J57" s="74">
        <f>ROUNDUP($G57*(1-$K$9),1)</f>
        <v>3.6</v>
      </c>
      <c r="K57" s="75">
        <f>I57*J57</f>
        <v>0</v>
      </c>
      <c r="L57" s="1"/>
      <c r="M57" s="55"/>
      <c r="N57" s="55"/>
      <c r="O57" s="55"/>
      <c r="P57" s="55"/>
      <c r="Q57" s="56"/>
    </row>
    <row r="58" spans="1:17" s="2" customFormat="1" ht="12" customHeight="1" x14ac:dyDescent="0.2">
      <c r="A58" s="89">
        <f>'[1]LISTE PRIX 2025'!A58</f>
        <v>0</v>
      </c>
      <c r="B58" s="68">
        <f>'[1]LISTE PRIX 2025'!B58</f>
        <v>0</v>
      </c>
      <c r="C58" s="84">
        <f>'[1]LISTE PRIX 2025'!C58</f>
        <v>0</v>
      </c>
      <c r="D58" s="85">
        <f>'[1]LISTE PRIX 2025'!D58</f>
        <v>15</v>
      </c>
      <c r="E58" s="71" t="str">
        <f>'[1]LISTE PRIX 2025'!E58</f>
        <v>VAPN-E_Vent 15 ml_Demo</v>
      </c>
      <c r="F58" s="51"/>
      <c r="G58" s="72">
        <f>'[1]LISTE PRIX 2025'!G58</f>
        <v>0</v>
      </c>
      <c r="H58" s="72"/>
      <c r="I58" s="73"/>
      <c r="J58" s="74">
        <f>J$22</f>
        <v>13.8</v>
      </c>
      <c r="K58" s="75">
        <f>I58*J58</f>
        <v>0</v>
      </c>
      <c r="L58" s="1"/>
      <c r="M58" s="55"/>
      <c r="N58" s="55"/>
      <c r="O58" s="55"/>
      <c r="P58" s="55"/>
      <c r="Q58" s="56"/>
    </row>
    <row r="59" spans="1:17" s="2" customFormat="1" ht="6" customHeight="1" x14ac:dyDescent="0.2">
      <c r="A59" s="67">
        <f>'[1]LISTE PRIX 2025'!A59</f>
        <v>0</v>
      </c>
      <c r="B59" s="2">
        <f>'[1]LISTE PRIX 2025'!B59</f>
        <v>0</v>
      </c>
      <c r="C59" s="86">
        <f>'[1]LISTE PRIX 2025'!C59</f>
        <v>0</v>
      </c>
      <c r="D59" s="87">
        <f>'[1]LISTE PRIX 2025'!D59</f>
        <v>0</v>
      </c>
      <c r="E59" s="71">
        <f>'[1]LISTE PRIX 2025'!E59</f>
        <v>0</v>
      </c>
      <c r="F59" s="51"/>
      <c r="G59" s="72"/>
      <c r="H59" s="72"/>
      <c r="I59" s="73"/>
      <c r="J59" s="74"/>
      <c r="K59" s="124"/>
      <c r="L59" s="1"/>
      <c r="M59" s="55"/>
      <c r="N59" s="55"/>
      <c r="O59" s="55"/>
      <c r="P59" s="55"/>
      <c r="Q59" s="56"/>
    </row>
    <row r="60" spans="1:17" s="2" customFormat="1" ht="12" customHeight="1" x14ac:dyDescent="0.2">
      <c r="A60" s="97" t="str">
        <f>'[1]LISTE PRIX 2025'!A60</f>
        <v>Kits</v>
      </c>
      <c r="B60" s="125" t="str">
        <f>'[1]LISTE PRIX 2025'!B60</f>
        <v xml:space="preserve">Kit 5 Elements </v>
      </c>
      <c r="C60" s="126">
        <f>'[1]LISTE PRIX 2025'!C60</f>
        <v>0</v>
      </c>
      <c r="D60" s="100" t="str">
        <f>'[1]LISTE PRIX 2025'!D60</f>
        <v>5 x 15 ml + Livret</v>
      </c>
      <c r="E60" s="71" t="str">
        <f>'[1]LISTE PRIX 2025'!E60</f>
        <v>VKITAPN-E 5x15ml_Rev</v>
      </c>
      <c r="F60" s="51"/>
      <c r="G60" s="72">
        <f>'[1]LISTE PRIX 2025'!G60</f>
        <v>143</v>
      </c>
      <c r="H60" s="72"/>
      <c r="I60" s="73"/>
      <c r="J60" s="74">
        <f>5*J35</f>
        <v>98.500000000000014</v>
      </c>
      <c r="K60" s="75">
        <f>I60*J60</f>
        <v>0</v>
      </c>
      <c r="L60" s="1"/>
      <c r="M60" s="55"/>
      <c r="N60" s="55"/>
      <c r="O60" s="55"/>
      <c r="P60" s="55"/>
      <c r="Q60" s="56"/>
    </row>
    <row r="61" spans="1:17" s="2" customFormat="1" ht="12" customHeight="1" x14ac:dyDescent="0.2">
      <c r="A61" s="89">
        <f>'[1]LISTE PRIX 2025'!A61</f>
        <v>0</v>
      </c>
      <c r="B61" s="125" t="str">
        <f>'[1]LISTE PRIX 2025'!B61</f>
        <v>Coffret Découverte</v>
      </c>
      <c r="C61" s="126">
        <f>'[1]LISTE PRIX 2025'!C61</f>
        <v>0</v>
      </c>
      <c r="D61" s="100" t="str">
        <f>'[1]LISTE PRIX 2025'!D61</f>
        <v>7 x 10 ml</v>
      </c>
      <c r="E61" s="71" t="str">
        <f>'[1]LISTE PRIX 2025'!E61</f>
        <v>VKITAPN Coffret FR</v>
      </c>
      <c r="F61" s="51"/>
      <c r="G61" s="72">
        <f>'[1]LISTE PRIX 2025'!G61</f>
        <v>153.80000000000001</v>
      </c>
      <c r="H61" s="72"/>
      <c r="I61" s="73"/>
      <c r="J61" s="74">
        <f>ROUNDUP($G61*(1-$K$9),1)</f>
        <v>92.3</v>
      </c>
      <c r="K61" s="75">
        <f>I61*J61</f>
        <v>0</v>
      </c>
      <c r="L61" s="1"/>
      <c r="M61" s="55"/>
      <c r="N61" s="55"/>
      <c r="O61" s="55"/>
      <c r="P61" s="55"/>
      <c r="Q61" s="56"/>
    </row>
    <row r="62" spans="1:17" s="2" customFormat="1" ht="6" customHeight="1" thickBot="1" x14ac:dyDescent="0.25">
      <c r="A62" s="89"/>
      <c r="B62" s="90"/>
      <c r="C62" s="127"/>
      <c r="D62" s="128"/>
      <c r="E62" s="129"/>
      <c r="F62" s="51"/>
      <c r="G62" s="130"/>
      <c r="H62" s="130"/>
      <c r="I62" s="131"/>
      <c r="J62" s="132"/>
      <c r="K62" s="133"/>
      <c r="L62" s="1"/>
      <c r="M62" s="55"/>
      <c r="N62" s="55"/>
      <c r="O62" s="55"/>
      <c r="P62" s="55"/>
      <c r="Q62" s="56"/>
    </row>
    <row r="63" spans="1:17" s="2" customFormat="1" ht="6" customHeight="1" x14ac:dyDescent="0.2">
      <c r="A63" s="57">
        <f>'[1]LISTE PRIX 2025'!A63</f>
        <v>0</v>
      </c>
      <c r="B63" s="110">
        <f>'[1]LISTE PRIX 2025'!B63</f>
        <v>0</v>
      </c>
      <c r="C63" s="111">
        <f>'[1]LISTE PRIX 2025'!C63</f>
        <v>0</v>
      </c>
      <c r="D63" s="112">
        <f>'[1]LISTE PRIX 2025'!D63</f>
        <v>0</v>
      </c>
      <c r="E63" s="113">
        <f>'[1]LISTE PRIX 2025'!E63</f>
        <v>0</v>
      </c>
      <c r="F63" s="51"/>
      <c r="G63" s="114"/>
      <c r="H63" s="114"/>
      <c r="I63" s="115"/>
      <c r="J63" s="116"/>
      <c r="K63" s="134"/>
      <c r="L63" s="1"/>
      <c r="M63" s="55"/>
      <c r="N63" s="55"/>
      <c r="O63" s="55"/>
      <c r="P63" s="55"/>
      <c r="Q63" s="56"/>
    </row>
    <row r="64" spans="1:17" s="2" customFormat="1" ht="15.95" customHeight="1" x14ac:dyDescent="0.2">
      <c r="A64" s="66" t="str">
        <f>'[1]LISTE PRIX 2025'!A64</f>
        <v>Grands parfums</v>
      </c>
      <c r="B64" s="58"/>
      <c r="C64" s="59">
        <f>'[1]LISTE PRIX 2025'!C64</f>
        <v>0</v>
      </c>
      <c r="D64" s="60">
        <f>'[1]LISTE PRIX 2025'!D64</f>
        <v>0</v>
      </c>
      <c r="E64" s="61">
        <f>'[1]LISTE PRIX 2025'!E64</f>
        <v>0</v>
      </c>
      <c r="F64" s="51"/>
      <c r="G64" s="118"/>
      <c r="H64" s="118"/>
      <c r="I64" s="119"/>
      <c r="J64" s="120"/>
      <c r="K64" s="135"/>
      <c r="L64" s="1"/>
      <c r="M64" s="55"/>
      <c r="N64" s="55"/>
      <c r="O64" s="55"/>
      <c r="P64" s="55"/>
      <c r="Q64" s="56"/>
    </row>
    <row r="65" spans="1:17" s="2" customFormat="1" x14ac:dyDescent="0.2">
      <c r="A65" s="136">
        <f>'[1]LISTE PRIX 2025'!A65</f>
        <v>0</v>
      </c>
      <c r="B65" s="68" t="str">
        <f>'[1]LISTE PRIX 2025'!B65</f>
        <v>Grâces</v>
      </c>
      <c r="C65" s="137">
        <f>'[1]LISTE PRIX 2025'!C65</f>
        <v>0</v>
      </c>
      <c r="D65" s="70">
        <f>'[1]LISTE PRIX 2025'!D65</f>
        <v>60</v>
      </c>
      <c r="E65" s="138" t="str">
        <f>'[1]LISTE PRIX 2025'!E65</f>
        <v>VGP_Graces 60 ml</v>
      </c>
      <c r="F65" s="51"/>
      <c r="G65" s="72">
        <f>'[1]LISTE PRIX 2025'!G65</f>
        <v>119.1</v>
      </c>
      <c r="H65" s="72"/>
      <c r="I65" s="73"/>
      <c r="J65" s="74">
        <f>ROUNDUP($G65*(1-$K$9),1)</f>
        <v>71.5</v>
      </c>
      <c r="K65" s="75">
        <f>I65*J65</f>
        <v>0</v>
      </c>
      <c r="L65" s="1"/>
      <c r="M65" s="55"/>
      <c r="N65" s="55"/>
      <c r="O65" s="55"/>
      <c r="P65" s="55"/>
      <c r="Q65" s="56"/>
    </row>
    <row r="66" spans="1:17" s="2" customFormat="1" x14ac:dyDescent="0.2">
      <c r="A66" s="136">
        <f>'[1]LISTE PRIX 2025'!A66</f>
        <v>0</v>
      </c>
      <c r="B66" s="68">
        <f>'[1]LISTE PRIX 2025'!B66</f>
        <v>0</v>
      </c>
      <c r="C66" s="84">
        <f>'[1]LISTE PRIX 2025'!C66</f>
        <v>0</v>
      </c>
      <c r="D66" s="139">
        <f>'[1]LISTE PRIX 2025'!D66</f>
        <v>3</v>
      </c>
      <c r="E66" s="140" t="str">
        <f>'[1]LISTE PRIX 2025'!E66</f>
        <v>VGP_Graces 3ml_Ech</v>
      </c>
      <c r="F66" s="141"/>
      <c r="G66" s="72">
        <f>'[1]LISTE PRIX 2025'!G66</f>
        <v>7</v>
      </c>
      <c r="H66" s="72"/>
      <c r="I66" s="73"/>
      <c r="J66" s="74">
        <f>ROUNDUP($G66*(1-$K$9),1)</f>
        <v>4.2</v>
      </c>
      <c r="K66" s="75">
        <f>I66*J66</f>
        <v>0</v>
      </c>
      <c r="L66" s="1"/>
      <c r="M66" s="55"/>
      <c r="N66" s="55"/>
      <c r="O66" s="55"/>
      <c r="P66" s="55"/>
      <c r="Q66" s="56"/>
    </row>
    <row r="67" spans="1:17" s="2" customFormat="1" x14ac:dyDescent="0.2">
      <c r="A67" s="136">
        <f>'[1]LISTE PRIX 2025'!A67</f>
        <v>0</v>
      </c>
      <c r="B67" s="142">
        <f>'[1]LISTE PRIX 2025'!B67</f>
        <v>0</v>
      </c>
      <c r="C67" s="84">
        <f>'[1]LISTE PRIX 2025'!C67</f>
        <v>0</v>
      </c>
      <c r="D67" s="85">
        <f>'[1]LISTE PRIX 2025'!D67</f>
        <v>50</v>
      </c>
      <c r="E67" s="140" t="str">
        <f>'[1]LISTE PRIX 2025'!E67</f>
        <v>VGP_Graces 50 ml_Demo</v>
      </c>
      <c r="F67" s="141"/>
      <c r="G67" s="143"/>
      <c r="H67" s="143"/>
      <c r="I67" s="144"/>
      <c r="J67" s="74">
        <v>52</v>
      </c>
      <c r="K67" s="145">
        <f>I67*J67</f>
        <v>0</v>
      </c>
      <c r="L67" s="1"/>
      <c r="M67" s="55"/>
      <c r="N67" s="55"/>
      <c r="O67" s="55"/>
      <c r="P67" s="55"/>
      <c r="Q67" s="56"/>
    </row>
    <row r="68" spans="1:17" s="2" customFormat="1" ht="6" customHeight="1" x14ac:dyDescent="0.2">
      <c r="A68" s="136"/>
      <c r="B68" s="142"/>
      <c r="C68" s="84"/>
      <c r="D68" s="100"/>
      <c r="E68" s="140"/>
      <c r="F68" s="141"/>
      <c r="G68" s="143"/>
      <c r="H68" s="143"/>
      <c r="I68" s="146"/>
      <c r="J68" s="74"/>
      <c r="K68" s="145"/>
      <c r="L68" s="1"/>
      <c r="M68" s="55"/>
      <c r="N68" s="55"/>
      <c r="O68" s="55"/>
      <c r="P68" s="55"/>
      <c r="Q68" s="56"/>
    </row>
    <row r="69" spans="1:17" s="2" customFormat="1" x14ac:dyDescent="0.2">
      <c r="A69" s="136">
        <f>'[1]LISTE PRIX 2025'!A69</f>
        <v>0</v>
      </c>
      <c r="B69" s="142" t="str">
        <f>'[1]LISTE PRIX 2025'!B69</f>
        <v>Belle</v>
      </c>
      <c r="C69" s="84">
        <f>'[1]LISTE PRIX 2025'!C69</f>
        <v>0</v>
      </c>
      <c r="D69" s="70">
        <f>'[1]LISTE PRIX 2025'!D69</f>
        <v>60</v>
      </c>
      <c r="E69" s="140" t="str">
        <f>'[1]LISTE PRIX 2025'!E69</f>
        <v>VGP_Belle 60 ml</v>
      </c>
      <c r="F69" s="141"/>
      <c r="G69" s="72">
        <f>'[1]LISTE PRIX 2025'!G69</f>
        <v>89</v>
      </c>
      <c r="H69" s="72"/>
      <c r="I69" s="73"/>
      <c r="J69" s="74">
        <f>ROUNDUP($G69*(1-$K$9),1)</f>
        <v>53.4</v>
      </c>
      <c r="K69" s="75">
        <f>I69*J69</f>
        <v>0</v>
      </c>
      <c r="L69" s="1"/>
      <c r="M69" s="55"/>
      <c r="N69" s="55"/>
      <c r="O69" s="55"/>
      <c r="P69" s="55"/>
      <c r="Q69" s="56"/>
    </row>
    <row r="70" spans="1:17" s="2" customFormat="1" x14ac:dyDescent="0.2">
      <c r="A70" s="136">
        <f>'[1]LISTE PRIX 2025'!A70</f>
        <v>0</v>
      </c>
      <c r="B70" s="142">
        <f>'[1]LISTE PRIX 2025'!B70</f>
        <v>0</v>
      </c>
      <c r="C70" s="84">
        <f>'[1]LISTE PRIX 2025'!C70</f>
        <v>0</v>
      </c>
      <c r="D70" s="139">
        <f>'[1]LISTE PRIX 2025'!D70</f>
        <v>3</v>
      </c>
      <c r="E70" s="140" t="str">
        <f>'[1]LISTE PRIX 2025'!E70</f>
        <v>VGP_Belle 3ml_Ech</v>
      </c>
      <c r="F70" s="141"/>
      <c r="G70" s="72">
        <f>'[1]LISTE PRIX 2025'!G70</f>
        <v>7</v>
      </c>
      <c r="H70" s="72"/>
      <c r="I70" s="73"/>
      <c r="J70" s="74">
        <f>ROUNDUP($G70*(1-$K$9),1)</f>
        <v>4.2</v>
      </c>
      <c r="K70" s="75">
        <f>I70*J70</f>
        <v>0</v>
      </c>
      <c r="L70" s="1"/>
      <c r="M70" s="55"/>
      <c r="N70" s="55"/>
      <c r="O70" s="55"/>
      <c r="P70" s="55"/>
      <c r="Q70" s="56"/>
    </row>
    <row r="71" spans="1:17" s="2" customFormat="1" x14ac:dyDescent="0.2">
      <c r="A71" s="136">
        <f>'[1]LISTE PRIX 2025'!A71</f>
        <v>0</v>
      </c>
      <c r="B71" s="142">
        <f>'[1]LISTE PRIX 2025'!B71</f>
        <v>0</v>
      </c>
      <c r="C71" s="84">
        <f>'[1]LISTE PRIX 2025'!C71</f>
        <v>0</v>
      </c>
      <c r="D71" s="85">
        <f>'[1]LISTE PRIX 2025'!D71</f>
        <v>50</v>
      </c>
      <c r="E71" s="140" t="str">
        <f>'[1]LISTE PRIX 2025'!E71</f>
        <v>VGP_Belle 50 ml_Demo</v>
      </c>
      <c r="F71" s="141"/>
      <c r="G71" s="143"/>
      <c r="H71" s="143"/>
      <c r="I71" s="144"/>
      <c r="J71" s="74">
        <v>52</v>
      </c>
      <c r="K71" s="145">
        <f>I71*J71</f>
        <v>0</v>
      </c>
      <c r="L71" s="1"/>
      <c r="M71" s="55"/>
      <c r="N71" s="55"/>
      <c r="O71" s="55"/>
      <c r="P71" s="55"/>
      <c r="Q71" s="56"/>
    </row>
    <row r="72" spans="1:17" s="2" customFormat="1" ht="6" customHeight="1" x14ac:dyDescent="0.2">
      <c r="A72" s="136">
        <f>'[1]LISTE PRIX 2025'!A72</f>
        <v>0</v>
      </c>
      <c r="B72" s="2">
        <f>'[1]LISTE PRIX 2025'!B72</f>
        <v>0</v>
      </c>
      <c r="C72" s="147">
        <f>'[1]LISTE PRIX 2025'!C72</f>
        <v>0</v>
      </c>
      <c r="D72" s="1">
        <f>'[1]LISTE PRIX 2025'!D72</f>
        <v>0</v>
      </c>
      <c r="E72" s="2">
        <f>'[1]LISTE PRIX 2025'!E72</f>
        <v>0</v>
      </c>
      <c r="F72" s="141"/>
      <c r="G72" s="55"/>
      <c r="H72" s="55"/>
      <c r="I72" s="148"/>
      <c r="K72" s="149"/>
      <c r="L72" s="1"/>
      <c r="M72" s="55"/>
      <c r="N72" s="55"/>
      <c r="O72" s="55"/>
      <c r="P72" s="55"/>
      <c r="Q72" s="56"/>
    </row>
    <row r="73" spans="1:17" s="2" customFormat="1" ht="12" customHeight="1" x14ac:dyDescent="0.2">
      <c r="A73" s="136">
        <f>'[1]LISTE PRIX 2025'!A73</f>
        <v>0</v>
      </c>
      <c r="B73" s="68" t="str">
        <f>'[1]LISTE PRIX 2025'!B73</f>
        <v>"Grands Parfums du Monde"</v>
      </c>
      <c r="C73" s="88">
        <f>'[1]LISTE PRIX 2025'!C73</f>
        <v>0</v>
      </c>
      <c r="D73" s="150">
        <f>'[1]LISTE PRIX 2025'!D73</f>
        <v>30</v>
      </c>
      <c r="E73" s="71" t="str">
        <f>'[1]LISTE PRIX 2025'!E73</f>
        <v>VGP_Monde 30 ml</v>
      </c>
      <c r="F73" s="141"/>
      <c r="G73" s="72">
        <f>'[1]LISTE PRIX 2025'!G73</f>
        <v>49</v>
      </c>
      <c r="H73" s="72"/>
      <c r="I73" s="73"/>
      <c r="J73" s="74">
        <f>ROUNDUP($G73*(1-$K$9),1)</f>
        <v>29.4</v>
      </c>
      <c r="K73" s="75">
        <f>I73*J73</f>
        <v>0</v>
      </c>
      <c r="L73" s="1"/>
      <c r="M73" s="55"/>
      <c r="N73" s="55"/>
      <c r="O73" s="55"/>
      <c r="P73" s="55"/>
      <c r="Q73" s="56"/>
    </row>
    <row r="74" spans="1:17" s="55" customFormat="1" ht="6" customHeight="1" thickBot="1" x14ac:dyDescent="0.25">
      <c r="A74" s="151">
        <f>'[1]LISTE PRIX 2025'!A74</f>
        <v>0</v>
      </c>
      <c r="B74" s="102">
        <f>'[1]LISTE PRIX 2025'!B74</f>
        <v>0</v>
      </c>
      <c r="C74" s="152">
        <f>'[1]LISTE PRIX 2025'!C74</f>
        <v>0</v>
      </c>
      <c r="D74" s="153">
        <f>'[1]LISTE PRIX 2025'!D74</f>
        <v>0</v>
      </c>
      <c r="E74" s="105">
        <f>'[1]LISTE PRIX 2025'!E74</f>
        <v>0</v>
      </c>
      <c r="F74" s="141"/>
      <c r="G74" s="154"/>
      <c r="H74" s="154"/>
      <c r="I74" s="107"/>
      <c r="J74" s="108"/>
      <c r="K74" s="155"/>
      <c r="L74" s="1"/>
      <c r="Q74" s="56"/>
    </row>
    <row r="75" spans="1:17" s="2" customFormat="1" ht="6" customHeight="1" x14ac:dyDescent="0.2">
      <c r="A75" s="57">
        <f>'[1]LISTE PRIX 2025'!A75</f>
        <v>0</v>
      </c>
      <c r="B75" s="110">
        <f>'[1]LISTE PRIX 2025'!B75</f>
        <v>0</v>
      </c>
      <c r="C75" s="111">
        <f>'[1]LISTE PRIX 2025'!C75</f>
        <v>0</v>
      </c>
      <c r="D75" s="112">
        <f>'[1]LISTE PRIX 2025'!D75</f>
        <v>0</v>
      </c>
      <c r="E75" s="113">
        <f>'[1]LISTE PRIX 2025'!E75</f>
        <v>0</v>
      </c>
      <c r="F75" s="141"/>
      <c r="G75" s="114"/>
      <c r="H75" s="114"/>
      <c r="I75" s="115"/>
      <c r="J75" s="116"/>
      <c r="K75" s="134"/>
      <c r="L75" s="1"/>
      <c r="M75" s="55"/>
      <c r="N75" s="55"/>
      <c r="O75" s="55"/>
      <c r="P75" s="55"/>
      <c r="Q75" s="56"/>
    </row>
    <row r="76" spans="1:17" s="2" customFormat="1" ht="15.95" customHeight="1" x14ac:dyDescent="0.2">
      <c r="A76" s="66" t="str">
        <f>'[1]LISTE PRIX 2025'!A76</f>
        <v>Soins du Corps</v>
      </c>
      <c r="B76" s="58"/>
      <c r="C76" s="59">
        <f>'[1]LISTE PRIX 2025'!C76</f>
        <v>0</v>
      </c>
      <c r="D76" s="60">
        <f>'[1]LISTE PRIX 2025'!D76</f>
        <v>0</v>
      </c>
      <c r="E76" s="61">
        <f>'[1]LISTE PRIX 2025'!E76</f>
        <v>0</v>
      </c>
      <c r="F76" s="141"/>
      <c r="G76" s="118"/>
      <c r="H76" s="118"/>
      <c r="I76" s="119"/>
      <c r="J76" s="120"/>
      <c r="K76" s="135"/>
      <c r="L76" s="1"/>
      <c r="M76" s="55"/>
      <c r="N76" s="55"/>
      <c r="O76" s="55"/>
      <c r="P76" s="55"/>
      <c r="Q76" s="56"/>
    </row>
    <row r="77" spans="1:17" s="2" customFormat="1" x14ac:dyDescent="0.2">
      <c r="A77" s="67">
        <f>'[1]LISTE PRIX 2025'!A77</f>
        <v>0</v>
      </c>
      <c r="B77" s="68" t="str">
        <f>'[1]LISTE PRIX 2025'!B77</f>
        <v>Sels de bain - Chiiyaam</v>
      </c>
      <c r="C77" s="156" t="str">
        <f>'[1]LISTE PRIX 2025'!C77</f>
        <v>DLU 6 mois ou 9 mois si réfrigéré</v>
      </c>
      <c r="D77" s="157">
        <f>'[1]LISTE PRIX 2025'!D77</f>
        <v>120</v>
      </c>
      <c r="E77" s="71" t="str">
        <f>'[1]LISTE PRIX 2025'!E77</f>
        <v>VBC_CHII Sels 120 gr</v>
      </c>
      <c r="F77" s="56"/>
      <c r="G77" s="72">
        <f>'[1]LISTE PRIX 2025'!G77</f>
        <v>20.6</v>
      </c>
      <c r="H77" s="72"/>
      <c r="I77" s="73"/>
      <c r="J77" s="74">
        <f>ROUNDUP($G77*(1-$K$9),1)</f>
        <v>12.4</v>
      </c>
      <c r="K77" s="75">
        <f t="shared" ref="K77:K80" si="2">I77*J77</f>
        <v>0</v>
      </c>
      <c r="L77" s="1"/>
      <c r="M77" s="55"/>
      <c r="N77" s="55"/>
      <c r="O77" s="55"/>
      <c r="P77" s="55"/>
      <c r="Q77" s="56"/>
    </row>
    <row r="78" spans="1:17" s="2" customFormat="1" x14ac:dyDescent="0.2">
      <c r="A78" s="67">
        <f>'[1]LISTE PRIX 2025'!A78</f>
        <v>0</v>
      </c>
      <c r="B78" s="68">
        <f>'[1]LISTE PRIX 2025'!B78</f>
        <v>0</v>
      </c>
      <c r="C78" s="158">
        <f>'[1]LISTE PRIX 2025'!C78</f>
        <v>0</v>
      </c>
      <c r="D78" s="159">
        <f>'[1]LISTE PRIX 2025'!D78</f>
        <v>400</v>
      </c>
      <c r="E78" s="71" t="str">
        <f>'[1]LISTE PRIX 2025'!E78</f>
        <v>VBC_CHII Sels 400 gr</v>
      </c>
      <c r="F78" s="51"/>
      <c r="G78" s="72">
        <f>'[1]LISTE PRIX 2025'!G78</f>
        <v>35</v>
      </c>
      <c r="H78" s="72"/>
      <c r="I78" s="73"/>
      <c r="J78" s="74">
        <f>ROUNDUP($G78*(1-$K$9),1)</f>
        <v>21</v>
      </c>
      <c r="K78" s="75">
        <f t="shared" si="2"/>
        <v>0</v>
      </c>
      <c r="L78" s="1"/>
      <c r="M78" s="55"/>
      <c r="N78" s="55"/>
      <c r="O78" s="55"/>
      <c r="P78" s="55"/>
      <c r="Q78" s="56"/>
    </row>
    <row r="79" spans="1:17" s="2" customFormat="1" x14ac:dyDescent="0.2">
      <c r="A79" s="67">
        <f>'[1]LISTE PRIX 2025'!A79</f>
        <v>0</v>
      </c>
      <c r="B79" s="68">
        <f>'[1]LISTE PRIX 2025'!B79</f>
        <v>0</v>
      </c>
      <c r="C79" s="160">
        <f>'[1]LISTE PRIX 2025'!C79</f>
        <v>0</v>
      </c>
      <c r="D79" s="161">
        <f>'[1]LISTE PRIX 2025'!D79</f>
        <v>1.5</v>
      </c>
      <c r="E79" s="71" t="str">
        <f>'[1]LISTE PRIX 2025'!E79</f>
        <v>VBC_CHII Sels 1 kg</v>
      </c>
      <c r="F79" s="51"/>
      <c r="G79" s="72">
        <f>'[1]LISTE PRIX 2025'!G79</f>
        <v>88</v>
      </c>
      <c r="H79" s="72"/>
      <c r="I79" s="73"/>
      <c r="J79" s="74">
        <f>ROUNDUP($G79*(1-$K$9),1)</f>
        <v>52.8</v>
      </c>
      <c r="K79" s="75">
        <f t="shared" si="2"/>
        <v>0</v>
      </c>
      <c r="L79" s="1"/>
      <c r="M79" s="55"/>
      <c r="N79" s="55"/>
      <c r="O79" s="55"/>
      <c r="P79" s="55"/>
      <c r="Q79" s="56"/>
    </row>
    <row r="80" spans="1:17" s="2" customFormat="1" x14ac:dyDescent="0.2">
      <c r="A80" s="67">
        <f>'[1]LISTE PRIX 2025'!A80</f>
        <v>0</v>
      </c>
      <c r="B80" s="68">
        <f>'[1]LISTE PRIX 2025'!B80</f>
        <v>0</v>
      </c>
      <c r="C80" s="160">
        <f>'[1]LISTE PRIX 2025'!C80</f>
        <v>0</v>
      </c>
      <c r="D80" s="161">
        <f>'[1]LISTE PRIX 2025'!D80</f>
        <v>4</v>
      </c>
      <c r="E80" s="71" t="str">
        <f>'[1]LISTE PRIX 2025'!E80</f>
        <v>VBC_CHII Sels 4 kg</v>
      </c>
      <c r="F80" s="51"/>
      <c r="G80" s="72">
        <f>'[1]LISTE PRIX 2025'!G80</f>
        <v>176.3</v>
      </c>
      <c r="H80" s="72"/>
      <c r="I80" s="73"/>
      <c r="J80" s="74">
        <f>ROUNDUP($G80*(1-$K$9),1)</f>
        <v>105.8</v>
      </c>
      <c r="K80" s="75">
        <f t="shared" si="2"/>
        <v>0</v>
      </c>
      <c r="L80" s="1"/>
      <c r="M80" s="55"/>
      <c r="N80" s="55"/>
      <c r="O80" s="55"/>
      <c r="P80" s="55"/>
      <c r="Q80" s="56"/>
    </row>
    <row r="81" spans="1:17" s="2" customFormat="1" ht="6" customHeight="1" x14ac:dyDescent="0.2">
      <c r="A81" s="67">
        <f>'[1]LISTE PRIX 2025'!A81</f>
        <v>0</v>
      </c>
      <c r="B81" s="68">
        <f>'[1]LISTE PRIX 2025'!B81</f>
        <v>0</v>
      </c>
      <c r="C81" s="162">
        <f>'[1]LISTE PRIX 2025'!C81</f>
        <v>0</v>
      </c>
      <c r="D81" s="163">
        <f>'[1]LISTE PRIX 2025'!D81</f>
        <v>0</v>
      </c>
      <c r="E81" s="71">
        <f>'[1]LISTE PRIX 2025'!E81</f>
        <v>0</v>
      </c>
      <c r="F81" s="51"/>
      <c r="G81" s="164"/>
      <c r="H81" s="164"/>
      <c r="I81" s="165"/>
      <c r="J81" s="166"/>
      <c r="K81" s="75"/>
      <c r="L81" s="1"/>
      <c r="M81" s="55"/>
      <c r="N81" s="55"/>
      <c r="O81" s="55"/>
      <c r="P81" s="55"/>
      <c r="Q81" s="56"/>
    </row>
    <row r="82" spans="1:17" s="2" customFormat="1" x14ac:dyDescent="0.2">
      <c r="A82" s="167">
        <f>'[1]LISTE PRIX 2025'!A82</f>
        <v>0</v>
      </c>
      <c r="B82" s="68" t="str">
        <f>'[1]LISTE PRIX 2025'!B82</f>
        <v>Savon Gel Douche - Chiiyaam</v>
      </c>
      <c r="C82" s="69">
        <f>'[1]LISTE PRIX 2025'!C82</f>
        <v>0</v>
      </c>
      <c r="D82" s="70">
        <f>'[1]LISTE PRIX 2025'!D82</f>
        <v>120</v>
      </c>
      <c r="E82" s="71" t="str">
        <f>'[1]LISTE PRIX 2025'!E82</f>
        <v>VBC_CHII Gel 120 ml</v>
      </c>
      <c r="F82" s="51"/>
      <c r="G82" s="72">
        <f>'[1]LISTE PRIX 2025'!G82</f>
        <v>24.65</v>
      </c>
      <c r="H82" s="72"/>
      <c r="I82" s="73"/>
      <c r="J82" s="74">
        <f>ROUNDUP($G82*(1-$K$9),1)</f>
        <v>14.799999999999999</v>
      </c>
      <c r="K82" s="75">
        <f t="shared" ref="K82:K87" si="3">I82*J82</f>
        <v>0</v>
      </c>
      <c r="L82" s="1"/>
      <c r="M82" s="55"/>
      <c r="N82" s="55"/>
      <c r="O82" s="55"/>
      <c r="P82" s="55"/>
      <c r="Q82" s="56"/>
    </row>
    <row r="83" spans="1:17" s="2" customFormat="1" x14ac:dyDescent="0.2">
      <c r="A83" s="167">
        <f>'[1]LISTE PRIX 2025'!A83</f>
        <v>0</v>
      </c>
      <c r="B83" s="168">
        <f>'[1]LISTE PRIX 2025'!B83</f>
        <v>0</v>
      </c>
      <c r="C83" s="169">
        <f>'[1]LISTE PRIX 2025'!C83</f>
        <v>0</v>
      </c>
      <c r="D83" s="70">
        <f>'[1]LISTE PRIX 2025'!D83</f>
        <v>240</v>
      </c>
      <c r="E83" s="71" t="str">
        <f>'[1]LISTE PRIX 2025'!E83</f>
        <v>VBC_CHII Gel 240 ml</v>
      </c>
      <c r="F83" s="51"/>
      <c r="G83" s="72">
        <f>'[1]LISTE PRIX 2025'!G83</f>
        <v>35.9</v>
      </c>
      <c r="H83" s="72"/>
      <c r="I83" s="73"/>
      <c r="J83" s="74">
        <f>ROUNDUP($G83*(1-$K$9),1)</f>
        <v>21.6</v>
      </c>
      <c r="K83" s="75">
        <f t="shared" si="3"/>
        <v>0</v>
      </c>
      <c r="L83" s="1"/>
      <c r="M83" s="55"/>
      <c r="N83" s="55"/>
      <c r="O83" s="55"/>
      <c r="P83" s="55"/>
      <c r="Q83" s="56"/>
    </row>
    <row r="84" spans="1:17" s="2" customFormat="1" x14ac:dyDescent="0.2">
      <c r="A84" s="167">
        <f>'[1]LISTE PRIX 2025'!A84</f>
        <v>0</v>
      </c>
      <c r="B84" s="168">
        <f>'[1]LISTE PRIX 2025'!B84</f>
        <v>0</v>
      </c>
      <c r="C84" s="169">
        <f>'[1]LISTE PRIX 2025'!C84</f>
        <v>0</v>
      </c>
      <c r="D84" s="70">
        <f>'[1]LISTE PRIX 2025'!D84</f>
        <v>925</v>
      </c>
      <c r="E84" s="71" t="str">
        <f>'[1]LISTE PRIX 2025'!E84</f>
        <v>VBC_CHII Gel 925 ml</v>
      </c>
      <c r="F84" s="51"/>
      <c r="G84" s="72">
        <f>'[1]LISTE PRIX 2025'!G84</f>
        <v>107.9</v>
      </c>
      <c r="H84" s="72"/>
      <c r="I84" s="73"/>
      <c r="J84" s="74">
        <f>ROUNDUP($G84*(1-$K$9),1)</f>
        <v>64.8</v>
      </c>
      <c r="K84" s="75">
        <f t="shared" si="3"/>
        <v>0</v>
      </c>
      <c r="L84" s="1"/>
      <c r="M84" s="55"/>
      <c r="N84" s="55"/>
      <c r="O84" s="55"/>
      <c r="P84" s="55"/>
      <c r="Q84" s="56"/>
    </row>
    <row r="85" spans="1:17" s="2" customFormat="1" x14ac:dyDescent="0.2">
      <c r="A85" s="167">
        <f>'[1]LISTE PRIX 2025'!A85</f>
        <v>0</v>
      </c>
      <c r="B85" s="168">
        <f>'[1]LISTE PRIX 2025'!B85</f>
        <v>0</v>
      </c>
      <c r="C85" s="69">
        <f>'[1]LISTE PRIX 2025'!C85</f>
        <v>0</v>
      </c>
      <c r="D85" s="150" t="str">
        <f>'[1]LISTE PRIX 2025'!D85</f>
        <v>Pompe</v>
      </c>
      <c r="E85" s="71" t="str">
        <f>'[1]LISTE PRIX 2025'!E85</f>
        <v>VBC_CHII Gel_Pompe</v>
      </c>
      <c r="F85" s="51"/>
      <c r="G85" s="72">
        <f>'[1]LISTE PRIX 2025'!G85</f>
        <v>2.6</v>
      </c>
      <c r="H85" s="72"/>
      <c r="I85" s="73"/>
      <c r="J85" s="74">
        <f>ROUNDUP($G85*(1-$K$9),1)</f>
        <v>1.6</v>
      </c>
      <c r="K85" s="75">
        <f t="shared" si="3"/>
        <v>0</v>
      </c>
      <c r="L85" s="1"/>
      <c r="M85" s="55"/>
      <c r="N85" s="55"/>
      <c r="O85" s="55"/>
      <c r="P85" s="55"/>
      <c r="Q85" s="56"/>
    </row>
    <row r="86" spans="1:17" s="2" customFormat="1" x14ac:dyDescent="0.2">
      <c r="A86" s="167">
        <f>'[1]LISTE PRIX 2025'!A86</f>
        <v>0</v>
      </c>
      <c r="B86" s="168">
        <f>'[1]LISTE PRIX 2025'!B86</f>
        <v>0</v>
      </c>
      <c r="C86" s="81">
        <f>'[1]LISTE PRIX 2025'!C86</f>
        <v>0</v>
      </c>
      <c r="D86" s="139">
        <f>'[1]LISTE PRIX 2025'!D86</f>
        <v>15</v>
      </c>
      <c r="E86" s="71" t="str">
        <f>'[1]LISTE PRIX 2025'!E86</f>
        <v>VBC_CHII Gel 15ml_Ech</v>
      </c>
      <c r="F86" s="51"/>
      <c r="G86" s="72">
        <f>'[1]LISTE PRIX 2025'!G86</f>
        <v>6</v>
      </c>
      <c r="H86" s="72"/>
      <c r="I86" s="73"/>
      <c r="J86" s="74">
        <f>ROUNDUP($G86*(1-$K$9),1)</f>
        <v>3.6</v>
      </c>
      <c r="K86" s="75">
        <f t="shared" si="3"/>
        <v>0</v>
      </c>
      <c r="L86" s="1"/>
      <c r="M86" s="55"/>
      <c r="N86" s="55"/>
      <c r="O86" s="55"/>
      <c r="P86" s="55"/>
      <c r="Q86" s="56"/>
    </row>
    <row r="87" spans="1:17" s="55" customFormat="1" x14ac:dyDescent="0.2">
      <c r="A87" s="170">
        <f>'[1]LISTE PRIX 2025'!A87</f>
        <v>0</v>
      </c>
      <c r="B87" s="171">
        <f>'[1]LISTE PRIX 2025'!B87</f>
        <v>0</v>
      </c>
      <c r="C87" s="81">
        <f>'[1]LISTE PRIX 2025'!C87</f>
        <v>0</v>
      </c>
      <c r="D87" s="85">
        <f>'[1]LISTE PRIX 2025'!D87</f>
        <v>120</v>
      </c>
      <c r="E87" s="83" t="str">
        <f>'[1]LISTE PRIX 2025'!E87</f>
        <v>VBC_CHII Gel 120_Dem</v>
      </c>
      <c r="F87" s="51"/>
      <c r="G87" s="72"/>
      <c r="H87" s="72"/>
      <c r="I87" s="73"/>
      <c r="J87" s="74">
        <v>10.199999999999999</v>
      </c>
      <c r="K87" s="75">
        <f t="shared" si="3"/>
        <v>0</v>
      </c>
      <c r="L87" s="1"/>
      <c r="Q87" s="56"/>
    </row>
    <row r="88" spans="1:17" s="2" customFormat="1" ht="6" customHeight="1" x14ac:dyDescent="0.2">
      <c r="A88" s="67">
        <f>'[1]LISTE PRIX 2025'!A88</f>
        <v>0</v>
      </c>
      <c r="B88" s="2">
        <f>'[1]LISTE PRIX 2025'!B88</f>
        <v>0</v>
      </c>
      <c r="C88" s="86">
        <f>'[1]LISTE PRIX 2025'!C88</f>
        <v>0</v>
      </c>
      <c r="D88" s="87">
        <f>'[1]LISTE PRIX 2025'!D88</f>
        <v>0</v>
      </c>
      <c r="E88" s="71">
        <f>'[1]LISTE PRIX 2025'!E88</f>
        <v>0</v>
      </c>
      <c r="F88" s="51"/>
      <c r="G88" s="72"/>
      <c r="H88" s="72"/>
      <c r="I88" s="73"/>
      <c r="J88" s="74"/>
      <c r="K88" s="75"/>
      <c r="L88" s="1"/>
      <c r="M88" s="55"/>
      <c r="N88" s="55"/>
      <c r="O88" s="55"/>
      <c r="P88" s="55"/>
      <c r="Q88" s="56"/>
    </row>
    <row r="89" spans="1:17" s="2" customFormat="1" x14ac:dyDescent="0.2">
      <c r="A89" s="67">
        <f>'[1]LISTE PRIX 2025'!A89</f>
        <v>0</v>
      </c>
      <c r="B89" s="68" t="str">
        <f>'[1]LISTE PRIX 2025'!B89</f>
        <v>Huile à Massage - Chiiyaam</v>
      </c>
      <c r="C89" s="69">
        <f>'[1]LISTE PRIX 2025'!C89</f>
        <v>0</v>
      </c>
      <c r="D89" s="70">
        <f>'[1]LISTE PRIX 2025'!D89</f>
        <v>120</v>
      </c>
      <c r="E89" s="71" t="str">
        <f>'[1]LISTE PRIX 2025'!E89</f>
        <v>VBC_CHII Mass 120 ml</v>
      </c>
      <c r="F89" s="51"/>
      <c r="G89" s="72">
        <f>'[1]LISTE PRIX 2025'!G89</f>
        <v>29.6</v>
      </c>
      <c r="H89" s="72"/>
      <c r="I89" s="73"/>
      <c r="J89" s="74">
        <f>ROUNDUP($G89*(1-$K$9),1)</f>
        <v>17.8</v>
      </c>
      <c r="K89" s="75">
        <f>I89*J89</f>
        <v>0</v>
      </c>
      <c r="L89" s="1"/>
      <c r="M89" s="55"/>
      <c r="N89" s="55"/>
      <c r="O89" s="55"/>
      <c r="P89" s="55"/>
      <c r="Q89" s="56"/>
    </row>
    <row r="90" spans="1:17" s="55" customFormat="1" x14ac:dyDescent="0.2">
      <c r="A90" s="79">
        <f>'[1]LISTE PRIX 2025'!A90</f>
        <v>0</v>
      </c>
      <c r="B90" s="80">
        <f>'[1]LISTE PRIX 2025'!B90</f>
        <v>0</v>
      </c>
      <c r="C90" s="81">
        <f>'[1]LISTE PRIX 2025'!C90</f>
        <v>0</v>
      </c>
      <c r="D90" s="85">
        <f>'[1]LISTE PRIX 2025'!D90</f>
        <v>120</v>
      </c>
      <c r="E90" s="83" t="str">
        <f>'[1]LISTE PRIX 2025'!E90</f>
        <v>VBC_CHII Mass 120_Dem</v>
      </c>
      <c r="F90" s="51"/>
      <c r="G90" s="72"/>
      <c r="H90" s="72"/>
      <c r="I90" s="73"/>
      <c r="J90" s="74">
        <v>12</v>
      </c>
      <c r="K90" s="75">
        <f>I90*J90</f>
        <v>0</v>
      </c>
      <c r="L90" s="1"/>
      <c r="Q90" s="56"/>
    </row>
    <row r="91" spans="1:17" s="2" customFormat="1" ht="6" customHeight="1" x14ac:dyDescent="0.2">
      <c r="A91" s="67">
        <f>'[1]LISTE PRIX 2025'!A91</f>
        <v>0</v>
      </c>
      <c r="B91" s="68">
        <f>'[1]LISTE PRIX 2025'!B91</f>
        <v>0</v>
      </c>
      <c r="C91" s="86">
        <f>'[1]LISTE PRIX 2025'!C91</f>
        <v>0</v>
      </c>
      <c r="D91" s="87">
        <f>'[1]LISTE PRIX 2025'!D91</f>
        <v>0</v>
      </c>
      <c r="E91" s="71">
        <f>'[1]LISTE PRIX 2025'!E91</f>
        <v>0</v>
      </c>
      <c r="F91" s="51"/>
      <c r="G91" s="72"/>
      <c r="H91" s="72"/>
      <c r="I91" s="73"/>
      <c r="J91" s="74"/>
      <c r="K91" s="75"/>
      <c r="L91" s="1"/>
      <c r="M91" s="55"/>
      <c r="N91" s="55"/>
      <c r="O91" s="55"/>
      <c r="P91" s="55"/>
      <c r="Q91" s="56"/>
    </row>
    <row r="92" spans="1:17" s="55" customFormat="1" x14ac:dyDescent="0.2">
      <c r="A92" s="79">
        <f>'[1]LISTE PRIX 2025'!A92</f>
        <v>0</v>
      </c>
      <c r="B92" s="80" t="str">
        <f>'[1]LISTE PRIX 2025'!B92</f>
        <v>Crème Hydratante - Chiiyaam</v>
      </c>
      <c r="C92" s="172" t="str">
        <f>'[1]LISTE PRIX 2025'!C92</f>
        <v>Dernière année de production</v>
      </c>
      <c r="D92" s="173">
        <f>'[1]LISTE PRIX 2025'!D92</f>
        <v>120</v>
      </c>
      <c r="E92" s="83" t="str">
        <f>'[1]LISTE PRIX 2025'!E92</f>
        <v>VBC_CHII Creme 120 ml</v>
      </c>
      <c r="F92" s="51"/>
      <c r="G92" s="72">
        <f>'[1]LISTE PRIX 2025'!G92</f>
        <v>29.6</v>
      </c>
      <c r="H92" s="72"/>
      <c r="I92" s="73"/>
      <c r="J92" s="74">
        <f>ROUNDUP($G92*(1-$K$9),1)</f>
        <v>17.8</v>
      </c>
      <c r="K92" s="75">
        <f>I92*J92</f>
        <v>0</v>
      </c>
      <c r="L92" s="1"/>
      <c r="Q92" s="56"/>
    </row>
    <row r="93" spans="1:17" s="55" customFormat="1" x14ac:dyDescent="0.2">
      <c r="A93" s="79">
        <f>'[1]LISTE PRIX 2025'!A93</f>
        <v>0</v>
      </c>
      <c r="B93" s="80">
        <f>'[1]LISTE PRIX 2025'!B93</f>
        <v>0</v>
      </c>
      <c r="C93" s="81">
        <f>'[1]LISTE PRIX 2025'!C93</f>
        <v>0</v>
      </c>
      <c r="D93" s="85">
        <f>'[1]LISTE PRIX 2025'!D93</f>
        <v>120</v>
      </c>
      <c r="E93" s="83" t="str">
        <f>'[1]LISTE PRIX 2025'!E93</f>
        <v>VBC_CHII Crem 120_Dem</v>
      </c>
      <c r="F93" s="51"/>
      <c r="G93" s="72"/>
      <c r="H93" s="72"/>
      <c r="I93" s="73"/>
      <c r="J93" s="74">
        <v>12</v>
      </c>
      <c r="K93" s="75">
        <f>I93*J93</f>
        <v>0</v>
      </c>
      <c r="L93" s="1"/>
      <c r="Q93" s="56"/>
    </row>
    <row r="94" spans="1:17" s="55" customFormat="1" ht="6" customHeight="1" x14ac:dyDescent="0.2">
      <c r="A94" s="79">
        <f>'[1]LISTE PRIX 2025'!A94</f>
        <v>0</v>
      </c>
      <c r="B94" s="80">
        <f>'[1]LISTE PRIX 2025'!B94</f>
        <v>0</v>
      </c>
      <c r="C94" s="81">
        <f>'[1]LISTE PRIX 2025'!C94</f>
        <v>0</v>
      </c>
      <c r="D94" s="174">
        <f>'[1]LISTE PRIX 2025'!D94</f>
        <v>0</v>
      </c>
      <c r="E94" s="83">
        <f>'[1]LISTE PRIX 2025'!E94</f>
        <v>0</v>
      </c>
      <c r="F94" s="51"/>
      <c r="G94" s="72"/>
      <c r="H94" s="72"/>
      <c r="I94" s="73"/>
      <c r="J94" s="175"/>
      <c r="K94" s="75"/>
      <c r="L94" s="1"/>
      <c r="Q94" s="56"/>
    </row>
    <row r="95" spans="1:17" s="2" customFormat="1" ht="12" customHeight="1" x14ac:dyDescent="0.2">
      <c r="A95" s="97" t="str">
        <f>'[1]LISTE PRIX 2025'!A95</f>
        <v>Kits</v>
      </c>
      <c r="B95" s="176" t="str">
        <f>'[1]LISTE PRIX 2025'!B95</f>
        <v>DUO Purification - Sels &amp; Gel</v>
      </c>
      <c r="C95" s="177">
        <f>'[1]LISTE PRIX 2025'!C95</f>
        <v>0</v>
      </c>
      <c r="D95" s="178" t="str">
        <f>'[1]LISTE PRIX 2025'!D95</f>
        <v>120gr + 120ml + sac</v>
      </c>
      <c r="E95" s="71" t="str">
        <f>'[1]LISTE PRIX 2025'!E95</f>
        <v>VKIT_BC DUO 120</v>
      </c>
      <c r="F95" s="51">
        <f>2+1</f>
        <v>3</v>
      </c>
      <c r="G95" s="72">
        <f>'[1]LISTE PRIX 2025'!G95</f>
        <v>39.5</v>
      </c>
      <c r="H95" s="72"/>
      <c r="I95" s="73"/>
      <c r="J95" s="179" t="s">
        <v>20</v>
      </c>
      <c r="K95" s="75">
        <f>IF(J95="-",0,I95*J95)</f>
        <v>0</v>
      </c>
      <c r="L95" s="1"/>
      <c r="M95" s="55"/>
      <c r="N95" s="55"/>
      <c r="O95" s="55"/>
      <c r="P95" s="55"/>
      <c r="Q95" s="56"/>
    </row>
    <row r="96" spans="1:17" s="2" customFormat="1" ht="12" customHeight="1" x14ac:dyDescent="0.2">
      <c r="A96" s="97">
        <f>'[1]LISTE PRIX 2025'!A96</f>
        <v>0</v>
      </c>
      <c r="B96" s="176" t="str">
        <f>'[1]LISTE PRIX 2025'!B96</f>
        <v>DUO Eco Responsable</v>
      </c>
      <c r="C96" s="180">
        <f>'[1]LISTE PRIX 2025'!C96</f>
        <v>0</v>
      </c>
      <c r="D96" s="178" t="str">
        <f>'[1]LISTE PRIX 2025'!D96</f>
        <v>Gel et Sels - 925ml + 1kg</v>
      </c>
      <c r="E96" s="91" t="str">
        <f>'[1]LISTE PRIX 2025'!E96</f>
        <v>VKIT_BC DUO S1k G925g</v>
      </c>
      <c r="F96" s="51">
        <f>2+1</f>
        <v>3</v>
      </c>
      <c r="G96" s="94">
        <f>'[1]LISTE PRIX 2025'!G96</f>
        <v>162.6</v>
      </c>
      <c r="H96" s="94"/>
      <c r="I96" s="95"/>
      <c r="J96" s="181" t="str">
        <f>IF($K$9=$P$6,(ROUNDUP($G96*(1-$K$9),1)),"-")</f>
        <v>-</v>
      </c>
      <c r="K96" s="75">
        <f>IF(J96="-",0,I96*J96)</f>
        <v>0</v>
      </c>
      <c r="L96" s="1"/>
      <c r="M96" s="55"/>
      <c r="N96" s="55"/>
      <c r="O96" s="55"/>
      <c r="P96" s="55"/>
      <c r="Q96" s="56"/>
    </row>
    <row r="97" spans="1:17" s="2" customFormat="1" ht="12" customHeight="1" x14ac:dyDescent="0.2">
      <c r="A97" s="97">
        <f>'[1]LISTE PRIX 2025'!A97</f>
        <v>0</v>
      </c>
      <c r="B97" s="176" t="str">
        <f>'[1]LISTE PRIX 2025'!B97</f>
        <v>TRIO Gel - Huile - Crème</v>
      </c>
      <c r="C97" s="177">
        <f>'[1]LISTE PRIX 2025'!C97</f>
        <v>0</v>
      </c>
      <c r="D97" s="178" t="str">
        <f>'[1]LISTE PRIX 2025'!D97</f>
        <v>3x120ml + sac</v>
      </c>
      <c r="E97" s="83" t="str">
        <f>'[1]LISTE PRIX 2025'!E97</f>
        <v>VKIT_BC TRIO Bambo120</v>
      </c>
      <c r="F97" s="51">
        <f>3+1</f>
        <v>4</v>
      </c>
      <c r="G97" s="72">
        <f>'[1]LISTE PRIX 2025'!G97</f>
        <v>72.8</v>
      </c>
      <c r="H97" s="72"/>
      <c r="I97" s="73"/>
      <c r="J97" s="179" t="s">
        <v>20</v>
      </c>
      <c r="K97" s="75">
        <f>IF(J97="-",0,I97*J97)</f>
        <v>0</v>
      </c>
      <c r="L97" s="1"/>
      <c r="M97" s="55"/>
      <c r="N97" s="55"/>
      <c r="O97" s="55"/>
      <c r="P97" s="55"/>
      <c r="Q97" s="56"/>
    </row>
    <row r="98" spans="1:17" s="2" customFormat="1" ht="6" customHeight="1" thickBot="1" x14ac:dyDescent="0.25">
      <c r="A98" s="101">
        <f>'[1]LISTE PRIX 2025'!A98</f>
        <v>0</v>
      </c>
      <c r="B98" s="182">
        <f>'[1]LISTE PRIX 2025'!B98</f>
        <v>0</v>
      </c>
      <c r="C98" s="152">
        <f>'[1]LISTE PRIX 2025'!C98</f>
        <v>0</v>
      </c>
      <c r="D98" s="153">
        <f>'[1]LISTE PRIX 2025'!D98</f>
        <v>0</v>
      </c>
      <c r="E98" s="183">
        <f>'[1]LISTE PRIX 2025'!E98</f>
        <v>0</v>
      </c>
      <c r="F98" s="51"/>
      <c r="G98" s="184"/>
      <c r="H98" s="184"/>
      <c r="I98" s="185"/>
      <c r="J98" s="186"/>
      <c r="K98" s="187"/>
      <c r="L98" s="1"/>
      <c r="M98" s="55"/>
      <c r="N98" s="55"/>
      <c r="O98" s="55"/>
      <c r="P98" s="55"/>
      <c r="Q98" s="56"/>
    </row>
    <row r="99" spans="1:17" s="2" customFormat="1" ht="6" customHeight="1" x14ac:dyDescent="0.2">
      <c r="A99" s="57">
        <f>'[1]LISTE PRIX 2025'!A99</f>
        <v>0</v>
      </c>
      <c r="B99" s="110">
        <f>'[1]LISTE PRIX 2025'!B99</f>
        <v>0</v>
      </c>
      <c r="C99" s="111">
        <f>'[1]LISTE PRIX 2025'!C99</f>
        <v>0</v>
      </c>
      <c r="D99" s="112">
        <f>'[1]LISTE PRIX 2025'!D99</f>
        <v>0</v>
      </c>
      <c r="E99" s="113">
        <f>'[1]LISTE PRIX 2025'!E99</f>
        <v>0</v>
      </c>
      <c r="F99" s="51"/>
      <c r="G99" s="114"/>
      <c r="H99" s="114"/>
      <c r="I99" s="115"/>
      <c r="J99" s="116"/>
      <c r="K99" s="134"/>
      <c r="L99" s="1"/>
      <c r="M99" s="55"/>
      <c r="N99" s="55"/>
      <c r="O99" s="55"/>
      <c r="P99" s="55"/>
      <c r="Q99" s="56"/>
    </row>
    <row r="100" spans="1:17" s="2" customFormat="1" ht="15.95" customHeight="1" x14ac:dyDescent="0.2">
      <c r="A100" s="66" t="str">
        <f>'[1]LISTE PRIX 2025'!A100</f>
        <v>Encens traditionnels en bâtons</v>
      </c>
      <c r="B100" s="58"/>
      <c r="C100" s="59">
        <f>'[1]LISTE PRIX 2025'!C100</f>
        <v>0</v>
      </c>
      <c r="D100" s="60">
        <f>'[1]LISTE PRIX 2025'!D100</f>
        <v>0</v>
      </c>
      <c r="E100" s="61">
        <f>'[1]LISTE PRIX 2025'!E100</f>
        <v>0</v>
      </c>
      <c r="F100" s="51"/>
      <c r="G100" s="118"/>
      <c r="H100" s="118"/>
      <c r="I100" s="119"/>
      <c r="J100" s="120"/>
      <c r="K100" s="135"/>
      <c r="L100" s="1"/>
      <c r="M100" s="55"/>
      <c r="N100" s="55"/>
      <c r="O100" s="55"/>
      <c r="P100" s="55"/>
      <c r="Q100" s="56"/>
    </row>
    <row r="101" spans="1:17" s="2" customFormat="1" x14ac:dyDescent="0.2">
      <c r="A101" s="188">
        <f>'[1]LISTE PRIX 2025'!A101</f>
        <v>0</v>
      </c>
      <c r="B101" s="189" t="str">
        <f>'[1]LISTE PRIX 2025'!B101</f>
        <v>Mélange d'Aigle Bleu</v>
      </c>
      <c r="C101" s="190" t="str">
        <f>'[1]LISTE PRIX 2025'!C101</f>
        <v>Sauge blanche, Cèdre, Foin d'Odeur et Chaparral</v>
      </c>
      <c r="D101" s="191">
        <f>'[1]LISTE PRIX 2025'!D101</f>
        <v>0</v>
      </c>
      <c r="E101" s="71" t="str">
        <f>'[1]LISTE PRIX 2025'!E101</f>
        <v>VENC_AB_Bat</v>
      </c>
      <c r="F101" s="51"/>
      <c r="G101" s="72">
        <f>'[1]LISTE PRIX 2025'!G101</f>
        <v>21</v>
      </c>
      <c r="H101" s="72"/>
      <c r="I101" s="73"/>
      <c r="J101" s="74">
        <f t="shared" ref="J101:J108" si="4">ROUNDUP($G101*(1-$K$9),1)</f>
        <v>12.6</v>
      </c>
      <c r="K101" s="75">
        <f t="shared" ref="K101:K108" si="5">I101*J101</f>
        <v>0</v>
      </c>
      <c r="L101" s="1"/>
      <c r="M101" s="55"/>
      <c r="N101" s="55"/>
      <c r="O101" s="55"/>
      <c r="P101" s="55"/>
      <c r="Q101" s="56"/>
    </row>
    <row r="102" spans="1:17" s="2" customFormat="1" x14ac:dyDescent="0.2">
      <c r="A102" s="188">
        <f>'[1]LISTE PRIX 2025'!A102</f>
        <v>0</v>
      </c>
      <c r="B102" s="189" t="str">
        <f>'[1]LISTE PRIX 2025'!B102</f>
        <v>Armoise</v>
      </c>
      <c r="C102" s="190" t="str">
        <f>'[1]LISTE PRIX 2025'!C102</f>
        <v>Artemisia Vulgaris</v>
      </c>
      <c r="D102" s="192">
        <f>'[1]LISTE PRIX 2025'!D102</f>
        <v>0</v>
      </c>
      <c r="E102" s="71" t="str">
        <f>'[1]LISTE PRIX 2025'!E102</f>
        <v>VENC_Armoise_Bat</v>
      </c>
      <c r="F102" s="51"/>
      <c r="G102" s="72">
        <f>'[1]LISTE PRIX 2025'!G102</f>
        <v>19.7</v>
      </c>
      <c r="H102" s="72"/>
      <c r="I102" s="73"/>
      <c r="J102" s="74">
        <f t="shared" si="4"/>
        <v>11.9</v>
      </c>
      <c r="K102" s="75">
        <f t="shared" si="5"/>
        <v>0</v>
      </c>
      <c r="L102" s="1"/>
      <c r="M102" s="55"/>
      <c r="N102" s="55"/>
      <c r="O102" s="55"/>
      <c r="P102" s="55"/>
      <c r="Q102" s="56"/>
    </row>
    <row r="103" spans="1:17" s="2" customFormat="1" x14ac:dyDescent="0.2">
      <c r="A103" s="188">
        <f>'[1]LISTE PRIX 2025'!A103</f>
        <v>0</v>
      </c>
      <c r="B103" s="189" t="str">
        <f>'[1]LISTE PRIX 2025'!B103</f>
        <v xml:space="preserve">Cèdre </v>
      </c>
      <c r="C103" s="190" t="str">
        <f>'[1]LISTE PRIX 2025'!C103</f>
        <v>Thuja Occidentalis</v>
      </c>
      <c r="D103" s="192">
        <f>'[1]LISTE PRIX 2025'!D103</f>
        <v>0</v>
      </c>
      <c r="E103" s="71" t="str">
        <f>'[1]LISTE PRIX 2025'!E103</f>
        <v>VENC_Cedre_Bat</v>
      </c>
      <c r="F103" s="51"/>
      <c r="G103" s="72">
        <f>'[1]LISTE PRIX 2025'!G103</f>
        <v>19.7</v>
      </c>
      <c r="H103" s="72"/>
      <c r="I103" s="73"/>
      <c r="J103" s="74">
        <f t="shared" si="4"/>
        <v>11.9</v>
      </c>
      <c r="K103" s="75">
        <f t="shared" si="5"/>
        <v>0</v>
      </c>
      <c r="L103" s="1"/>
      <c r="M103" s="55"/>
      <c r="N103" s="55"/>
      <c r="O103" s="55"/>
      <c r="P103" s="55"/>
      <c r="Q103" s="56"/>
    </row>
    <row r="104" spans="1:17" s="2" customFormat="1" x14ac:dyDescent="0.2">
      <c r="A104" s="188">
        <f>'[1]LISTE PRIX 2025'!A104</f>
        <v>0</v>
      </c>
      <c r="B104" s="189" t="str">
        <f>'[1]LISTE PRIX 2025'!B104</f>
        <v>Chaparral</v>
      </c>
      <c r="C104" s="190" t="str">
        <f>'[1]LISTE PRIX 2025'!C104</f>
        <v>Larrea Tridentata</v>
      </c>
      <c r="D104" s="192">
        <f>'[1]LISTE PRIX 2025'!D104</f>
        <v>0</v>
      </c>
      <c r="E104" s="71" t="str">
        <f>'[1]LISTE PRIX 2025'!E104</f>
        <v>VENC_Chaparral_Bat</v>
      </c>
      <c r="F104" s="51"/>
      <c r="G104" s="72">
        <f>'[1]LISTE PRIX 2025'!G104</f>
        <v>19.7</v>
      </c>
      <c r="H104" s="72"/>
      <c r="I104" s="73"/>
      <c r="J104" s="74">
        <f t="shared" si="4"/>
        <v>11.9</v>
      </c>
      <c r="K104" s="75">
        <f t="shared" si="5"/>
        <v>0</v>
      </c>
      <c r="L104" s="1"/>
      <c r="M104" s="55"/>
      <c r="N104" s="55"/>
      <c r="O104" s="55"/>
      <c r="P104" s="55"/>
      <c r="Q104" s="56"/>
    </row>
    <row r="105" spans="1:17" s="2" customFormat="1" x14ac:dyDescent="0.2">
      <c r="A105" s="188">
        <f>'[1]LISTE PRIX 2025'!A105</f>
        <v>0</v>
      </c>
      <c r="B105" s="189" t="str">
        <f>'[1]LISTE PRIX 2025'!B105</f>
        <v>Foin d'odeur (tresse)</v>
      </c>
      <c r="C105" s="190" t="str">
        <f>'[1]LISTE PRIX 2025'!C105</f>
        <v>Hierochloe Odorata</v>
      </c>
      <c r="D105" s="192">
        <f>'[1]LISTE PRIX 2025'!D105</f>
        <v>0</v>
      </c>
      <c r="E105" s="71" t="str">
        <f>'[1]LISTE PRIX 2025'!E105</f>
        <v>VENC_Foin O_Tresse G</v>
      </c>
      <c r="F105" s="51"/>
      <c r="G105" s="72">
        <f>'[1]LISTE PRIX 2025'!G105</f>
        <v>16.100000000000001</v>
      </c>
      <c r="H105" s="72"/>
      <c r="I105" s="73"/>
      <c r="J105" s="74">
        <f t="shared" si="4"/>
        <v>9.6999999999999993</v>
      </c>
      <c r="K105" s="75">
        <f t="shared" si="5"/>
        <v>0</v>
      </c>
      <c r="L105" s="1"/>
      <c r="M105" s="55"/>
      <c r="N105" s="55"/>
      <c r="O105" s="55"/>
      <c r="P105" s="55"/>
      <c r="Q105" s="56"/>
    </row>
    <row r="106" spans="1:17" s="2" customFormat="1" x14ac:dyDescent="0.2">
      <c r="A106" s="188"/>
      <c r="B106" s="189"/>
      <c r="C106" s="190"/>
      <c r="D106" s="192" t="str">
        <f>'[1]LISTE PRIX 2025'!D106</f>
        <v>Petite</v>
      </c>
      <c r="E106" s="71" t="str">
        <f>'[1]LISTE PRIX 2025'!E106</f>
        <v>VENC_Foin O_Tresse P</v>
      </c>
      <c r="F106" s="51"/>
      <c r="G106" s="72">
        <f>'[1]LISTE PRIX 2025'!G106</f>
        <v>13.4</v>
      </c>
      <c r="H106" s="72"/>
      <c r="I106" s="73"/>
      <c r="J106" s="74">
        <f t="shared" si="4"/>
        <v>8.1</v>
      </c>
      <c r="K106" s="75">
        <f t="shared" si="5"/>
        <v>0</v>
      </c>
      <c r="L106" s="1"/>
      <c r="M106" s="55"/>
      <c r="N106" s="55"/>
      <c r="O106" s="55"/>
      <c r="P106" s="55"/>
      <c r="Q106" s="56"/>
    </row>
    <row r="107" spans="1:17" s="2" customFormat="1" x14ac:dyDescent="0.2">
      <c r="A107" s="188">
        <f>'[1]LISTE PRIX 2025'!A107</f>
        <v>0</v>
      </c>
      <c r="B107" s="189" t="str">
        <f>'[1]LISTE PRIX 2025'!B107</f>
        <v>Sauge Blanche</v>
      </c>
      <c r="C107" s="190" t="str">
        <f>'[1]LISTE PRIX 2025'!C107</f>
        <v>Salvia Apiana</v>
      </c>
      <c r="D107" s="192">
        <f>'[1]LISTE PRIX 2025'!D107</f>
        <v>0</v>
      </c>
      <c r="E107" s="71" t="str">
        <f>'[1]LISTE PRIX 2025'!E107</f>
        <v>VENC_Sauge Bl_Bat</v>
      </c>
      <c r="F107" s="51"/>
      <c r="G107" s="72">
        <f>'[1]LISTE PRIX 2025'!G107</f>
        <v>19.7</v>
      </c>
      <c r="H107" s="72"/>
      <c r="I107" s="73"/>
      <c r="J107" s="74">
        <f t="shared" si="4"/>
        <v>11.9</v>
      </c>
      <c r="K107" s="75">
        <f t="shared" si="5"/>
        <v>0</v>
      </c>
      <c r="L107" s="1"/>
      <c r="M107" s="55"/>
      <c r="N107" s="55"/>
      <c r="O107" s="55"/>
      <c r="P107" s="55"/>
      <c r="Q107" s="56"/>
    </row>
    <row r="108" spans="1:17" s="2" customFormat="1" x14ac:dyDescent="0.2">
      <c r="A108" s="188">
        <f>'[1]LISTE PRIX 2025'!A108</f>
        <v>0</v>
      </c>
      <c r="B108" s="189" t="str">
        <f>'[1]LISTE PRIX 2025'!B108</f>
        <v>Sauge du Désert</v>
      </c>
      <c r="C108" s="190" t="str">
        <f>'[1]LISTE PRIX 2025'!C108</f>
        <v>Artemisia Tridentata</v>
      </c>
      <c r="D108" s="192">
        <f>'[1]LISTE PRIX 2025'!D108</f>
        <v>0</v>
      </c>
      <c r="E108" s="71" t="str">
        <f>'[1]LISTE PRIX 2025'!E108</f>
        <v>VENC_Sauge Des_Bat</v>
      </c>
      <c r="F108" s="51"/>
      <c r="G108" s="72">
        <f>'[1]LISTE PRIX 2025'!G108</f>
        <v>19.7</v>
      </c>
      <c r="H108" s="72"/>
      <c r="I108" s="73"/>
      <c r="J108" s="74">
        <f t="shared" si="4"/>
        <v>11.9</v>
      </c>
      <c r="K108" s="75">
        <f t="shared" si="5"/>
        <v>0</v>
      </c>
      <c r="L108" s="1"/>
      <c r="M108" s="55"/>
      <c r="N108" s="55"/>
      <c r="O108" s="55"/>
      <c r="P108" s="55"/>
      <c r="Q108" s="56"/>
    </row>
    <row r="109" spans="1:17" s="2" customFormat="1" ht="6" customHeight="1" x14ac:dyDescent="0.2">
      <c r="A109" s="97">
        <f>'[1]LISTE PRIX 2025'!A109</f>
        <v>0</v>
      </c>
      <c r="B109" s="189">
        <f>'[1]LISTE PRIX 2025'!B109</f>
        <v>0</v>
      </c>
      <c r="C109" s="193">
        <f>'[1]LISTE PRIX 2025'!C109</f>
        <v>0</v>
      </c>
      <c r="D109" s="191">
        <f>'[1]LISTE PRIX 2025'!D109</f>
        <v>0</v>
      </c>
      <c r="E109" s="71">
        <f>'[1]LISTE PRIX 2025'!E109</f>
        <v>0</v>
      </c>
      <c r="F109" s="51"/>
      <c r="G109" s="164"/>
      <c r="H109" s="164"/>
      <c r="I109" s="165"/>
      <c r="J109" s="74"/>
      <c r="K109" s="124"/>
      <c r="L109" s="1"/>
      <c r="M109" s="55"/>
      <c r="N109" s="55"/>
      <c r="O109" s="55"/>
      <c r="P109" s="55"/>
      <c r="Q109" s="56"/>
    </row>
    <row r="110" spans="1:17" s="2" customFormat="1" x14ac:dyDescent="0.2">
      <c r="A110" s="97" t="str">
        <f>'[1]LISTE PRIX 2025'!A110</f>
        <v>Kits</v>
      </c>
      <c r="B110" s="194" t="s">
        <v>21</v>
      </c>
      <c r="C110" s="195">
        <f>'[1]LISTE PRIX 2025'!C110</f>
        <v>0</v>
      </c>
      <c r="D110" s="178" t="str">
        <f>'[1]LISTE PRIX 2025'!D110</f>
        <v xml:space="preserve"> 3 Bâtons Différents au Choix</v>
      </c>
      <c r="E110" s="91" t="str">
        <f>'[1]LISTE PRIX 2025'!E110</f>
        <v>VKIT_ENC TRIO Bat</v>
      </c>
      <c r="F110" s="51">
        <v>3</v>
      </c>
      <c r="G110" s="94">
        <f>'[1]LISTE PRIX 2025'!G110</f>
        <v>49</v>
      </c>
      <c r="H110" s="94"/>
      <c r="I110" s="95"/>
      <c r="J110" s="181" t="str">
        <f>IF($K$9=$P$6,(ROUNDUP($G110*(1-$K$9),1)),"-")</f>
        <v>-</v>
      </c>
      <c r="K110" s="75">
        <f>IF(J110="-",0,I110*J110)</f>
        <v>0</v>
      </c>
      <c r="L110" s="1"/>
      <c r="M110" s="55"/>
      <c r="N110" s="55"/>
      <c r="O110" s="55"/>
      <c r="P110" s="55"/>
      <c r="Q110" s="56"/>
    </row>
    <row r="111" spans="1:17" s="2" customFormat="1" x14ac:dyDescent="0.2">
      <c r="A111" s="97"/>
      <c r="B111" s="194" t="str">
        <f>'[1]LISTE PRIX 2025'!B111</f>
        <v>Brochure sur les encens traditionnels disponible en pdf</v>
      </c>
      <c r="C111" s="195"/>
      <c r="D111" s="196"/>
      <c r="E111" s="71" t="str">
        <f>'[1]LISTE PRIX 2025'!E111</f>
        <v>VBK_FR Encens Brochur</v>
      </c>
      <c r="F111" s="51"/>
      <c r="G111" s="72">
        <f>'[1]LISTE PRIX 2025'!G111</f>
        <v>2</v>
      </c>
      <c r="H111" s="72"/>
      <c r="I111" s="73"/>
      <c r="J111" s="181">
        <f>IF($K$9=$P$6,(ROUNDUP($G111*(1-$K$9),1)),1.2)</f>
        <v>1.2</v>
      </c>
      <c r="K111" s="75">
        <f>IF(J111="-",0,I111*J111)</f>
        <v>0</v>
      </c>
      <c r="L111" s="1"/>
      <c r="M111" s="55"/>
      <c r="N111" s="55"/>
      <c r="O111" s="55"/>
      <c r="P111" s="55"/>
      <c r="Q111" s="56"/>
    </row>
    <row r="112" spans="1:17" s="2" customFormat="1" ht="6" customHeight="1" thickBot="1" x14ac:dyDescent="0.25">
      <c r="A112" s="101">
        <f>'[1]LISTE PRIX 2025'!A112</f>
        <v>0</v>
      </c>
      <c r="B112" s="182">
        <f>'[1]LISTE PRIX 2025'!B112</f>
        <v>0</v>
      </c>
      <c r="C112" s="197">
        <f>'[1]LISTE PRIX 2025'!C112</f>
        <v>0</v>
      </c>
      <c r="D112" s="198">
        <f>'[1]LISTE PRIX 2025'!D112</f>
        <v>0</v>
      </c>
      <c r="E112" s="183">
        <f>'[1]LISTE PRIX 2025'!E112</f>
        <v>0</v>
      </c>
      <c r="F112" s="51"/>
      <c r="G112" s="184"/>
      <c r="H112" s="184"/>
      <c r="I112" s="185"/>
      <c r="J112" s="186"/>
      <c r="K112" s="187"/>
      <c r="L112" s="1"/>
      <c r="M112" s="55"/>
      <c r="N112" s="55"/>
      <c r="O112" s="55"/>
      <c r="P112" s="55"/>
      <c r="Q112" s="56"/>
    </row>
    <row r="113" spans="1:17" s="2" customFormat="1" ht="6" customHeight="1" x14ac:dyDescent="0.2">
      <c r="A113" s="57">
        <f>'[1]LISTE PRIX 2025'!A113</f>
        <v>0</v>
      </c>
      <c r="B113" s="110">
        <f>'[1]LISTE PRIX 2025'!B113</f>
        <v>0</v>
      </c>
      <c r="C113" s="111">
        <f>'[1]LISTE PRIX 2025'!C113</f>
        <v>0</v>
      </c>
      <c r="D113" s="112">
        <f>'[1]LISTE PRIX 2025'!D113</f>
        <v>0</v>
      </c>
      <c r="E113" s="113">
        <f>'[1]LISTE PRIX 2025'!E113</f>
        <v>0</v>
      </c>
      <c r="F113" s="51"/>
      <c r="G113" s="114"/>
      <c r="H113" s="114"/>
      <c r="I113" s="115"/>
      <c r="J113" s="116"/>
      <c r="K113" s="134"/>
      <c r="L113" s="1"/>
      <c r="M113" s="55"/>
      <c r="N113" s="55"/>
      <c r="O113" s="55"/>
      <c r="P113" s="55"/>
      <c r="Q113" s="56"/>
    </row>
    <row r="114" spans="1:17" s="2" customFormat="1" ht="15.95" customHeight="1" x14ac:dyDescent="0.2">
      <c r="A114" s="66" t="str">
        <f>'[1]LISTE PRIX 2025'!A114</f>
        <v>Herbes Moulues et en Vrac</v>
      </c>
      <c r="B114" s="58"/>
      <c r="C114" s="59">
        <f>'[1]LISTE PRIX 2025'!C114</f>
        <v>0</v>
      </c>
      <c r="D114" s="60">
        <f>'[1]LISTE PRIX 2025'!D114</f>
        <v>0</v>
      </c>
      <c r="E114" s="61">
        <f>'[1]LISTE PRIX 2025'!E114</f>
        <v>0</v>
      </c>
      <c r="F114" s="51"/>
      <c r="G114" s="118"/>
      <c r="H114" s="118"/>
      <c r="I114" s="119"/>
      <c r="J114" s="120"/>
      <c r="K114" s="135"/>
      <c r="L114" s="1"/>
      <c r="M114" s="55"/>
      <c r="N114" s="55"/>
      <c r="O114" s="55"/>
      <c r="P114" s="55"/>
      <c r="Q114" s="56"/>
    </row>
    <row r="115" spans="1:17" s="2" customFormat="1" x14ac:dyDescent="0.2">
      <c r="A115" s="199">
        <f>'[1]LISTE PRIX 2025'!A115</f>
        <v>0</v>
      </c>
      <c r="B115" s="189" t="str">
        <f>'[1]LISTE PRIX 2025'!B115</f>
        <v>Mélange d'Aigle Bleu</v>
      </c>
      <c r="C115" s="190" t="str">
        <f>'[1]LISTE PRIX 2025'!C115</f>
        <v>Sauge blanche, Cèdre, Foin d'Odeur et Chaparral</v>
      </c>
      <c r="D115" s="178" t="str">
        <f>'[1]LISTE PRIX 2025'!D115</f>
        <v>Vrac 50 gr</v>
      </c>
      <c r="E115" s="71" t="str">
        <f>'[1]LISTE PRIX 2025'!E115</f>
        <v>VENC_AB_50 gr</v>
      </c>
      <c r="F115" s="51"/>
      <c r="G115" s="72">
        <f>'[1]LISTE PRIX 2025'!G115</f>
        <v>12</v>
      </c>
      <c r="H115" s="118"/>
      <c r="I115" s="119"/>
      <c r="J115" s="74">
        <f t="shared" ref="J115:J120" si="6">ROUNDUP($G115*(1-$K$9),1)</f>
        <v>7.2</v>
      </c>
      <c r="K115" s="75">
        <f t="shared" ref="K115:K120" si="7">I115*J115</f>
        <v>0</v>
      </c>
      <c r="L115" s="1"/>
      <c r="M115" s="55"/>
      <c r="N115" s="55"/>
      <c r="O115" s="55"/>
      <c r="P115" s="55"/>
      <c r="Q115" s="56"/>
    </row>
    <row r="116" spans="1:17" s="2" customFormat="1" x14ac:dyDescent="0.2">
      <c r="A116" s="200">
        <f>'[1]LISTE PRIX 2025'!A116</f>
        <v>0</v>
      </c>
      <c r="B116" s="201" t="str">
        <f>'[1]LISTE PRIX 2025'!B116</f>
        <v>Cèdre Canadien</v>
      </c>
      <c r="C116" s="202" t="str">
        <f>'[1]LISTE PRIX 2025'!C116</f>
        <v>Thuja Occidentalis</v>
      </c>
      <c r="D116" s="178" t="str">
        <f>'[1]LISTE PRIX 2025'!D116</f>
        <v>Herbes Moulues 25 gr</v>
      </c>
      <c r="E116" s="71" t="str">
        <f>'[1]LISTE PRIX 2025'!E116</f>
        <v>VENC_Cedre 25 gr</v>
      </c>
      <c r="F116" s="51"/>
      <c r="G116" s="72">
        <f>'[1]LISTE PRIX 2025'!G116</f>
        <v>9.8000000000000007</v>
      </c>
      <c r="H116" s="72"/>
      <c r="I116" s="73"/>
      <c r="J116" s="74">
        <f t="shared" si="6"/>
        <v>5.8999999999999995</v>
      </c>
      <c r="K116" s="75">
        <f t="shared" si="7"/>
        <v>0</v>
      </c>
      <c r="L116" s="1"/>
      <c r="M116" s="55"/>
      <c r="N116" s="55"/>
      <c r="O116" s="55"/>
      <c r="P116" s="55"/>
      <c r="Q116" s="56"/>
    </row>
    <row r="117" spans="1:17" s="2" customFormat="1" x14ac:dyDescent="0.2">
      <c r="A117" s="200">
        <f>'[1]LISTE PRIX 2025'!A117</f>
        <v>0</v>
      </c>
      <c r="B117" s="201" t="str">
        <f>'[1]LISTE PRIX 2025'!B117</f>
        <v>Sauge Blanche</v>
      </c>
      <c r="C117" s="202" t="str">
        <f>'[1]LISTE PRIX 2025'!C117</f>
        <v>Salvia Apiana</v>
      </c>
      <c r="D117" s="178" t="str">
        <f>'[1]LISTE PRIX 2025'!D117</f>
        <v>Feuilles 25 gr</v>
      </c>
      <c r="E117" s="71" t="str">
        <f>'[1]LISTE PRIX 2025'!E117</f>
        <v>VENC_Sauge Bl 25 gr</v>
      </c>
      <c r="F117" s="51"/>
      <c r="G117" s="72">
        <f>'[1]LISTE PRIX 2025'!G117</f>
        <v>9.8000000000000007</v>
      </c>
      <c r="H117" s="72"/>
      <c r="I117" s="73"/>
      <c r="J117" s="74">
        <f t="shared" si="6"/>
        <v>5.8999999999999995</v>
      </c>
      <c r="K117" s="75">
        <f t="shared" si="7"/>
        <v>0</v>
      </c>
      <c r="L117" s="1"/>
      <c r="M117" s="55"/>
      <c r="N117" s="55"/>
      <c r="O117" s="55"/>
      <c r="P117" s="55"/>
      <c r="Q117" s="56"/>
    </row>
    <row r="118" spans="1:17" s="2" customFormat="1" x14ac:dyDescent="0.2">
      <c r="A118" s="200">
        <f>'[1]LISTE PRIX 2025'!A118</f>
        <v>0</v>
      </c>
      <c r="B118" s="201">
        <f>'[1]LISTE PRIX 2025'!B118</f>
        <v>0</v>
      </c>
      <c r="C118" s="203">
        <f>'[1]LISTE PRIX 2025'!C118</f>
        <v>0</v>
      </c>
      <c r="D118" s="178" t="str">
        <f>'[1]LISTE PRIX 2025'!D118</f>
        <v>Feuilles 0,5 lb/245 gr</v>
      </c>
      <c r="E118" s="71" t="str">
        <f>'[1]LISTE PRIX 2025'!E118</f>
        <v>VENC_Sauge Bl 0,5 lb</v>
      </c>
      <c r="F118" s="51"/>
      <c r="G118" s="72">
        <f>'[1]LISTE PRIX 2025'!G118</f>
        <v>79</v>
      </c>
      <c r="H118" s="72"/>
      <c r="I118" s="73"/>
      <c r="J118" s="74">
        <f t="shared" si="6"/>
        <v>47.4</v>
      </c>
      <c r="K118" s="75">
        <f t="shared" si="7"/>
        <v>0</v>
      </c>
      <c r="L118" s="1"/>
      <c r="M118" s="55"/>
      <c r="N118" s="55"/>
      <c r="O118" s="55"/>
      <c r="P118" s="55"/>
      <c r="Q118" s="56"/>
    </row>
    <row r="119" spans="1:17" s="2" customFormat="1" x14ac:dyDescent="0.2">
      <c r="A119" s="204">
        <f>'[1]LISTE PRIX 2025'!A119</f>
        <v>0</v>
      </c>
      <c r="B119" s="201">
        <f>'[1]LISTE PRIX 2025'!B119</f>
        <v>0</v>
      </c>
      <c r="C119" s="203">
        <f>'[1]LISTE PRIX 2025'!C119</f>
        <v>0</v>
      </c>
      <c r="D119" s="178" t="str">
        <f>'[1]LISTE PRIX 2025'!D119</f>
        <v>Feuilles 1 lb/490 gr</v>
      </c>
      <c r="E119" s="71" t="str">
        <f>'[1]LISTE PRIX 2025'!E119</f>
        <v>VENC_Sauge Bl 1 lb</v>
      </c>
      <c r="F119" s="51"/>
      <c r="G119" s="72">
        <f>'[1]LISTE PRIX 2025'!G119</f>
        <v>134</v>
      </c>
      <c r="H119" s="72"/>
      <c r="I119" s="73"/>
      <c r="J119" s="74">
        <f t="shared" si="6"/>
        <v>80.400000000000006</v>
      </c>
      <c r="K119" s="75">
        <f t="shared" si="7"/>
        <v>0</v>
      </c>
      <c r="L119" s="1"/>
      <c r="M119" s="55"/>
      <c r="N119" s="55"/>
      <c r="O119" s="55"/>
      <c r="P119" s="55"/>
      <c r="Q119" s="56"/>
    </row>
    <row r="120" spans="1:17" s="2" customFormat="1" x14ac:dyDescent="0.2">
      <c r="A120" s="204">
        <f>'[1]LISTE PRIX 2025'!A120</f>
        <v>0</v>
      </c>
      <c r="B120" s="201" t="str">
        <f>'[1]LISTE PRIX 2025'!B120</f>
        <v>Sauge du Désert</v>
      </c>
      <c r="C120" s="202" t="str">
        <f>'[1]LISTE PRIX 2025'!C120</f>
        <v>Artemisia Tridentata</v>
      </c>
      <c r="D120" s="178" t="str">
        <f>'[1]LISTE PRIX 2025'!D120</f>
        <v>Feuilles 13 gr</v>
      </c>
      <c r="E120" s="71" t="str">
        <f>'[1]LISTE PRIX 2025'!E120</f>
        <v>VENC_Sauge Des 13 gr</v>
      </c>
      <c r="F120" s="51"/>
      <c r="G120" s="72">
        <f>'[1]LISTE PRIX 2025'!G120</f>
        <v>9.8000000000000007</v>
      </c>
      <c r="H120" s="72"/>
      <c r="I120" s="73"/>
      <c r="J120" s="74">
        <f t="shared" si="6"/>
        <v>5.8999999999999995</v>
      </c>
      <c r="K120" s="75">
        <f t="shared" si="7"/>
        <v>0</v>
      </c>
      <c r="L120" s="1"/>
      <c r="M120" s="55"/>
      <c r="N120" s="55"/>
      <c r="O120" s="55"/>
      <c r="P120" s="55"/>
      <c r="Q120" s="56"/>
    </row>
    <row r="121" spans="1:17" s="2" customFormat="1" ht="6" customHeight="1" x14ac:dyDescent="0.2">
      <c r="A121" s="204">
        <f>'[1]LISTE PRIX 2025'!A121</f>
        <v>0</v>
      </c>
      <c r="B121" s="201">
        <f>'[1]LISTE PRIX 2025'!B121</f>
        <v>0</v>
      </c>
      <c r="C121" s="203">
        <f>'[1]LISTE PRIX 2025'!C121</f>
        <v>0</v>
      </c>
      <c r="D121" s="178">
        <f>'[1]LISTE PRIX 2025'!D121</f>
        <v>0</v>
      </c>
      <c r="E121" s="71">
        <f>'[1]LISTE PRIX 2025'!E121</f>
        <v>0</v>
      </c>
      <c r="F121" s="51"/>
      <c r="G121" s="164"/>
      <c r="H121" s="164"/>
      <c r="I121" s="165"/>
      <c r="J121" s="74"/>
      <c r="K121" s="75"/>
      <c r="L121" s="1"/>
      <c r="M121" s="55"/>
      <c r="N121" s="55"/>
      <c r="O121" s="55"/>
      <c r="P121" s="55"/>
      <c r="Q121" s="56"/>
    </row>
    <row r="122" spans="1:17" s="2" customFormat="1" ht="12" customHeight="1" x14ac:dyDescent="0.2">
      <c r="A122" s="97" t="str">
        <f>'[1]LISTE PRIX 2025'!A122</f>
        <v>Kits</v>
      </c>
      <c r="B122" s="194" t="s">
        <v>22</v>
      </c>
      <c r="C122" s="205">
        <f>'[1]LISTE PRIX 2025'!C122</f>
        <v>0</v>
      </c>
      <c r="D122" s="178">
        <f>'[1]LISTE PRIX 2025'!D122</f>
        <v>0</v>
      </c>
      <c r="E122" s="91" t="str">
        <f>'[1]LISTE PRIX 2025'!E122</f>
        <v>VKIT_ENC TRIO vrac</v>
      </c>
      <c r="F122" s="51"/>
      <c r="G122" s="94">
        <f>'[1]LISTE PRIX 2025'!G122</f>
        <v>25</v>
      </c>
      <c r="H122" s="94"/>
      <c r="I122" s="95"/>
      <c r="J122" s="181" t="str">
        <f>IF($K$9=$P$6,(ROUNDUP($G122*(1-$K$9),1)),"-")</f>
        <v>-</v>
      </c>
      <c r="K122" s="75">
        <f>IF(J122="-",0,I122*J122)</f>
        <v>0</v>
      </c>
      <c r="L122" s="1"/>
      <c r="M122" s="55"/>
      <c r="N122" s="55"/>
      <c r="O122" s="55"/>
      <c r="P122" s="55"/>
      <c r="Q122" s="56"/>
    </row>
    <row r="123" spans="1:17" s="2" customFormat="1" x14ac:dyDescent="0.2">
      <c r="A123" s="206">
        <f>'[1]LISTE PRIX 2025'!A123</f>
        <v>0</v>
      </c>
      <c r="B123" s="201" t="str">
        <f>'[1]LISTE PRIX 2025'!B123</f>
        <v>Coquille Céramique Line Gros-Louis avec sac</v>
      </c>
      <c r="C123" s="207">
        <f>'[1]LISTE PRIX 2025'!C123</f>
        <v>0</v>
      </c>
      <c r="D123" s="178">
        <f>'[1]LISTE PRIX 2025'!D123</f>
        <v>0</v>
      </c>
      <c r="E123" s="71" t="str">
        <f>'[1]LISTE PRIX 2025'!E123</f>
        <v>VCRF_Coquille Ceramic</v>
      </c>
      <c r="F123" s="51"/>
      <c r="G123" s="94">
        <f>'[1]LISTE PRIX 2025'!G123</f>
        <v>32.299999999999997</v>
      </c>
      <c r="H123" s="94"/>
      <c r="I123" s="95"/>
      <c r="J123" s="74">
        <f>ROUNDUP($G123*(1-$K$9),1)</f>
        <v>19.400000000000002</v>
      </c>
      <c r="K123" s="75">
        <f>I123*J123</f>
        <v>0</v>
      </c>
      <c r="L123" s="1"/>
      <c r="M123" s="55"/>
      <c r="N123" s="55"/>
      <c r="O123" s="55"/>
      <c r="P123" s="55"/>
      <c r="Q123" s="56"/>
    </row>
    <row r="124" spans="1:17" s="2" customFormat="1" ht="6" customHeight="1" thickBot="1" x14ac:dyDescent="0.25">
      <c r="A124" s="101">
        <f>'[1]LISTE PRIX 2025'!A124</f>
        <v>0</v>
      </c>
      <c r="B124" s="182">
        <f>'[1]LISTE PRIX 2025'!B124</f>
        <v>0</v>
      </c>
      <c r="C124" s="197">
        <f>'[1]LISTE PRIX 2025'!C124</f>
        <v>0</v>
      </c>
      <c r="D124" s="198">
        <f>'[1]LISTE PRIX 2025'!D124</f>
        <v>0</v>
      </c>
      <c r="E124" s="183">
        <f>'[1]LISTE PRIX 2025'!E124</f>
        <v>0</v>
      </c>
      <c r="F124" s="51"/>
      <c r="G124" s="184"/>
      <c r="H124" s="184"/>
      <c r="I124" s="185"/>
      <c r="J124" s="186"/>
      <c r="K124" s="187"/>
      <c r="L124" s="1"/>
      <c r="M124" s="55"/>
      <c r="N124" s="55"/>
      <c r="O124" s="55"/>
      <c r="P124" s="55"/>
      <c r="Q124" s="56"/>
    </row>
    <row r="125" spans="1:17" s="2" customFormat="1" ht="6" customHeight="1" x14ac:dyDescent="0.2">
      <c r="A125" s="57">
        <f>'[1]LISTE PRIX 2025'!A125</f>
        <v>0</v>
      </c>
      <c r="B125" s="110">
        <f>'[1]LISTE PRIX 2025'!B125</f>
        <v>0</v>
      </c>
      <c r="C125" s="111">
        <f>'[1]LISTE PRIX 2025'!C125</f>
        <v>0</v>
      </c>
      <c r="D125" s="112">
        <f>'[1]LISTE PRIX 2025'!D125</f>
        <v>0</v>
      </c>
      <c r="E125" s="113">
        <f>'[1]LISTE PRIX 2025'!E125</f>
        <v>0</v>
      </c>
      <c r="F125" s="51"/>
      <c r="G125" s="114"/>
      <c r="H125" s="114"/>
      <c r="I125" s="115"/>
      <c r="J125" s="116"/>
      <c r="K125" s="134"/>
      <c r="L125" s="1"/>
      <c r="M125" s="55"/>
      <c r="N125" s="55"/>
      <c r="O125" s="55"/>
      <c r="P125" s="55"/>
      <c r="Q125" s="56"/>
    </row>
    <row r="126" spans="1:17" s="2" customFormat="1" ht="15.95" customHeight="1" x14ac:dyDescent="0.2">
      <c r="A126" s="66" t="str">
        <f>'[1]LISTE PRIX 2025'!A126</f>
        <v>Huiles Essentielles et Extraits</v>
      </c>
      <c r="B126" s="58"/>
      <c r="C126" s="59">
        <f>'[1]LISTE PRIX 2025'!C126</f>
        <v>0</v>
      </c>
      <c r="D126" s="60">
        <f>'[1]LISTE PRIX 2025'!D126</f>
        <v>0</v>
      </c>
      <c r="E126" s="61">
        <f>'[1]LISTE PRIX 2025'!E126</f>
        <v>0</v>
      </c>
      <c r="F126" s="51"/>
      <c r="G126" s="118"/>
      <c r="H126" s="118"/>
      <c r="I126" s="119"/>
      <c r="J126" s="120"/>
      <c r="K126" s="135"/>
      <c r="L126" s="1"/>
      <c r="M126" s="55"/>
      <c r="N126" s="55"/>
      <c r="O126" s="55"/>
      <c r="P126" s="55"/>
      <c r="Q126" s="56"/>
    </row>
    <row r="127" spans="1:17" s="2" customFormat="1" x14ac:dyDescent="0.2">
      <c r="A127" s="208">
        <f>'[1]LISTE PRIX 2025'!A127</f>
        <v>0</v>
      </c>
      <c r="B127" s="68" t="str">
        <f>'[1]LISTE PRIX 2025'!B127</f>
        <v>Chiiyaam (Synergie Diffuseur)</v>
      </c>
      <c r="C127" s="69">
        <f>'[1]LISTE PRIX 2025'!C127</f>
        <v>0</v>
      </c>
      <c r="D127" s="70">
        <f>'[1]LISTE PRIX 2025'!D127</f>
        <v>10</v>
      </c>
      <c r="E127" s="71" t="str">
        <f>'[1]LISTE PRIX 2025'!E127</f>
        <v>VHE_CHII 10  ml</v>
      </c>
      <c r="F127" s="51"/>
      <c r="G127" s="72">
        <f>'[1]LISTE PRIX 2025'!G127</f>
        <v>21.9</v>
      </c>
      <c r="H127" s="72"/>
      <c r="I127" s="73"/>
      <c r="J127" s="74">
        <f>ROUNDUP($G127*(1-$K$9),1)</f>
        <v>13.2</v>
      </c>
      <c r="K127" s="75">
        <f>I127*J127</f>
        <v>0</v>
      </c>
      <c r="L127" s="1"/>
      <c r="M127" s="55"/>
      <c r="N127" s="55"/>
      <c r="O127" s="55"/>
      <c r="P127" s="55"/>
      <c r="Q127" s="56"/>
    </row>
    <row r="128" spans="1:17" s="2" customFormat="1" x14ac:dyDescent="0.2">
      <c r="A128" s="208">
        <f>'[1]LISTE PRIX 2025'!A128</f>
        <v>0</v>
      </c>
      <c r="B128" s="68">
        <f>'[1]LISTE PRIX 2025'!B128</f>
        <v>0</v>
      </c>
      <c r="C128" s="69">
        <f>'[1]LISTE PRIX 2025'!C128</f>
        <v>0</v>
      </c>
      <c r="D128" s="70">
        <f>'[1]LISTE PRIX 2025'!D128</f>
        <v>30</v>
      </c>
      <c r="E128" s="71" t="str">
        <f>'[1]LISTE PRIX 2025'!E128</f>
        <v>VHE_CHII 30  ml</v>
      </c>
      <c r="F128" s="51"/>
      <c r="G128" s="72">
        <f>'[1]LISTE PRIX 2025'!G128</f>
        <v>54.8</v>
      </c>
      <c r="H128" s="72"/>
      <c r="I128" s="73"/>
      <c r="J128" s="74">
        <f>ROUNDUP($G128*(1-$K$9),1)</f>
        <v>32.9</v>
      </c>
      <c r="K128" s="75">
        <f>I128*J128</f>
        <v>0</v>
      </c>
      <c r="L128" s="1"/>
      <c r="M128" s="55"/>
      <c r="N128" s="55"/>
      <c r="O128" s="55"/>
      <c r="P128" s="55"/>
      <c r="Q128" s="56"/>
    </row>
    <row r="129" spans="1:17" s="2" customFormat="1" x14ac:dyDescent="0.2">
      <c r="A129" s="208">
        <f>'[1]LISTE PRIX 2025'!A129</f>
        <v>0</v>
      </c>
      <c r="B129" s="209">
        <f>'[1]LISTE PRIX 2025'!B129</f>
        <v>0</v>
      </c>
      <c r="C129" s="69">
        <f>'[1]LISTE PRIX 2025'!C129</f>
        <v>0</v>
      </c>
      <c r="D129" s="70">
        <f>'[1]LISTE PRIX 2025'!D129</f>
        <v>100</v>
      </c>
      <c r="E129" s="71" t="str">
        <f>'[1]LISTE PRIX 2025'!E129</f>
        <v>VHE_CHII 100 ml</v>
      </c>
      <c r="F129" s="51"/>
      <c r="G129" s="72">
        <f>'[1]LISTE PRIX 2025'!G129</f>
        <v>137.6</v>
      </c>
      <c r="H129" s="72"/>
      <c r="I129" s="73"/>
      <c r="J129" s="74">
        <f>ROUNDUP($G129*(1-$K$9),1)</f>
        <v>82.6</v>
      </c>
      <c r="K129" s="75">
        <f>I129*J129</f>
        <v>0</v>
      </c>
      <c r="L129" s="1"/>
      <c r="M129" s="55"/>
      <c r="N129" s="55"/>
      <c r="O129" s="55"/>
      <c r="P129" s="55"/>
      <c r="Q129" s="56"/>
    </row>
    <row r="130" spans="1:17" s="2" customFormat="1" x14ac:dyDescent="0.2">
      <c r="A130" s="208">
        <f>'[1]LISTE PRIX 2025'!A130</f>
        <v>0</v>
      </c>
      <c r="B130" s="209">
        <f>'[1]LISTE PRIX 2025'!B130</f>
        <v>0</v>
      </c>
      <c r="C130" s="84">
        <f>'[1]LISTE PRIX 2025'!C130</f>
        <v>0</v>
      </c>
      <c r="D130" s="85">
        <f>'[1]LISTE PRIX 2025'!D130</f>
        <v>10</v>
      </c>
      <c r="E130" s="71" t="str">
        <f>'[1]LISTE PRIX 2025'!E130</f>
        <v>VHE_CHII 10 ml_Demo</v>
      </c>
      <c r="F130" s="51"/>
      <c r="G130" s="210">
        <f>'[1]LISTE PRIX 2025'!G130</f>
        <v>0</v>
      </c>
      <c r="H130" s="210"/>
      <c r="I130" s="165"/>
      <c r="J130" s="74">
        <v>8</v>
      </c>
      <c r="K130" s="75">
        <f>I130*J130</f>
        <v>0</v>
      </c>
      <c r="L130" s="1"/>
      <c r="M130" s="55"/>
      <c r="N130" s="55"/>
      <c r="O130" s="55"/>
      <c r="P130" s="55"/>
      <c r="Q130" s="56"/>
    </row>
    <row r="131" spans="1:17" s="2" customFormat="1" ht="6" customHeight="1" x14ac:dyDescent="0.2">
      <c r="A131" s="67">
        <f>'[1]LISTE PRIX 2025'!A131</f>
        <v>0</v>
      </c>
      <c r="B131" s="2">
        <f>'[1]LISTE PRIX 2025'!B131</f>
        <v>0</v>
      </c>
      <c r="C131" s="177">
        <f>'[1]LISTE PRIX 2025'!C131</f>
        <v>0</v>
      </c>
      <c r="D131" s="87">
        <f>'[1]LISTE PRIX 2025'!D131</f>
        <v>0</v>
      </c>
      <c r="E131" s="71">
        <f>'[1]LISTE PRIX 2025'!E131</f>
        <v>0</v>
      </c>
      <c r="F131" s="51"/>
      <c r="G131" s="72"/>
      <c r="H131" s="72"/>
      <c r="I131" s="73"/>
      <c r="J131" s="74"/>
      <c r="K131" s="124"/>
      <c r="L131" s="1"/>
      <c r="M131" s="55"/>
      <c r="N131" s="55"/>
      <c r="O131" s="55"/>
      <c r="P131" s="55"/>
      <c r="Q131" s="56"/>
    </row>
    <row r="132" spans="1:17" s="2" customFormat="1" x14ac:dyDescent="0.2">
      <c r="A132" s="208">
        <f>'[1]LISTE PRIX 2025'!A132</f>
        <v>0</v>
      </c>
      <c r="B132" s="68" t="str">
        <f>'[1]LISTE PRIX 2025'!B132</f>
        <v>Cèdre Canadien</v>
      </c>
      <c r="C132" s="211" t="str">
        <f>'[1]LISTE PRIX 2025'!C132</f>
        <v>Thuja Occidentalis</v>
      </c>
      <c r="D132" s="70">
        <f>'[1]LISTE PRIX 2025'!D132</f>
        <v>10</v>
      </c>
      <c r="E132" s="71" t="str">
        <f>'[1]LISTE PRIX 2025'!E132</f>
        <v>VHE_Cedre 30  ml</v>
      </c>
      <c r="F132" s="51"/>
      <c r="G132" s="72">
        <f>'[1]LISTE PRIX 2025'!G132</f>
        <v>17.5</v>
      </c>
      <c r="H132" s="72"/>
      <c r="I132" s="73"/>
      <c r="J132" s="74">
        <f>ROUNDUP($G132*(1-$K$9),1)</f>
        <v>10.5</v>
      </c>
      <c r="K132" s="75">
        <f>I132*J132</f>
        <v>0</v>
      </c>
      <c r="L132" s="1"/>
      <c r="M132" s="55"/>
      <c r="N132" s="55"/>
      <c r="O132" s="55"/>
      <c r="P132" s="55"/>
      <c r="Q132" s="56"/>
    </row>
    <row r="133" spans="1:17" s="2" customFormat="1" x14ac:dyDescent="0.2">
      <c r="A133" s="208">
        <f>'[1]LISTE PRIX 2025'!A133</f>
        <v>0</v>
      </c>
      <c r="B133" s="68">
        <f>'[1]LISTE PRIX 2025'!B133</f>
        <v>0</v>
      </c>
      <c r="C133" s="211">
        <f>'[1]LISTE PRIX 2025'!C133</f>
        <v>0</v>
      </c>
      <c r="D133" s="70">
        <f>'[1]LISTE PRIX 2025'!D133</f>
        <v>30</v>
      </c>
      <c r="E133" s="71" t="str">
        <f>'[1]LISTE PRIX 2025'!E133</f>
        <v>VHE_Cedre 30  ml</v>
      </c>
      <c r="F133" s="51"/>
      <c r="G133" s="72">
        <f>'[1]LISTE PRIX 2025'!G133</f>
        <v>26.9</v>
      </c>
      <c r="H133" s="72"/>
      <c r="I133" s="73"/>
      <c r="J133" s="74">
        <f>ROUNDUP($G133*(1-$K$9),1)</f>
        <v>16.200000000000003</v>
      </c>
      <c r="K133" s="75">
        <f>I133*J133</f>
        <v>0</v>
      </c>
      <c r="L133" s="1"/>
      <c r="M133" s="55"/>
      <c r="N133" s="55"/>
      <c r="O133" s="55"/>
      <c r="P133" s="55"/>
      <c r="Q133" s="56"/>
    </row>
    <row r="134" spans="1:17" s="2" customFormat="1" x14ac:dyDescent="0.2">
      <c r="A134" s="208">
        <f>'[1]LISTE PRIX 2025'!A134</f>
        <v>0</v>
      </c>
      <c r="B134" s="212">
        <f>'[1]LISTE PRIX 2025'!B134</f>
        <v>0</v>
      </c>
      <c r="C134" s="213">
        <f>'[1]LISTE PRIX 2025'!C134</f>
        <v>0</v>
      </c>
      <c r="D134" s="70">
        <f>'[1]LISTE PRIX 2025'!D134</f>
        <v>100</v>
      </c>
      <c r="E134" s="71" t="str">
        <f>'[1]LISTE PRIX 2025'!E134</f>
        <v>VHE_Cedre 100 ml</v>
      </c>
      <c r="F134" s="51"/>
      <c r="G134" s="72">
        <f>'[1]LISTE PRIX 2025'!G134</f>
        <v>68.3</v>
      </c>
      <c r="H134" s="72"/>
      <c r="I134" s="73"/>
      <c r="J134" s="74">
        <f>ROUNDUP($G134*(1-$K$9),1)</f>
        <v>41</v>
      </c>
      <c r="K134" s="75">
        <f>I134*J134</f>
        <v>0</v>
      </c>
      <c r="L134" s="1"/>
      <c r="M134" s="55"/>
      <c r="N134" s="55"/>
      <c r="O134" s="55"/>
      <c r="P134" s="55"/>
      <c r="Q134" s="56"/>
    </row>
    <row r="135" spans="1:17" s="2" customFormat="1" x14ac:dyDescent="0.2">
      <c r="A135" s="208">
        <f>'[1]LISTE PRIX 2025'!A135</f>
        <v>0</v>
      </c>
      <c r="B135" s="209">
        <f>'[1]LISTE PRIX 2025'!B135</f>
        <v>0</v>
      </c>
      <c r="C135" s="214">
        <f>'[1]LISTE PRIX 2025'!C135</f>
        <v>0</v>
      </c>
      <c r="D135" s="85">
        <f>'[1]LISTE PRIX 2025'!D135</f>
        <v>10</v>
      </c>
      <c r="E135" s="71" t="str">
        <f>'[1]LISTE PRIX 2025'!E135</f>
        <v>VHE_Cedre 10 ml_Demo</v>
      </c>
      <c r="F135" s="51"/>
      <c r="G135" s="210">
        <f>'[1]LISTE PRIX 2025'!G135</f>
        <v>0</v>
      </c>
      <c r="H135" s="210"/>
      <c r="I135" s="165"/>
      <c r="J135" s="74">
        <v>7</v>
      </c>
      <c r="K135" s="75">
        <f>I135*J135</f>
        <v>0</v>
      </c>
      <c r="L135" s="1"/>
      <c r="M135" s="55"/>
      <c r="N135" s="55"/>
      <c r="O135" s="55"/>
      <c r="P135" s="55"/>
      <c r="Q135" s="56"/>
    </row>
    <row r="136" spans="1:17" s="2" customFormat="1" ht="6" customHeight="1" x14ac:dyDescent="0.2">
      <c r="A136" s="67">
        <f>'[1]LISTE PRIX 2025'!A136</f>
        <v>0</v>
      </c>
      <c r="B136" s="2">
        <f>'[1]LISTE PRIX 2025'!B136</f>
        <v>0</v>
      </c>
      <c r="C136" s="177">
        <f>'[1]LISTE PRIX 2025'!C136</f>
        <v>0</v>
      </c>
      <c r="D136" s="87">
        <f>'[1]LISTE PRIX 2025'!D136</f>
        <v>0</v>
      </c>
      <c r="E136" s="71">
        <f>'[1]LISTE PRIX 2025'!E136</f>
        <v>0</v>
      </c>
      <c r="F136" s="51"/>
      <c r="G136" s="72"/>
      <c r="H136" s="72"/>
      <c r="I136" s="73"/>
      <c r="J136" s="74"/>
      <c r="K136" s="124"/>
      <c r="L136" s="1"/>
      <c r="M136" s="55"/>
      <c r="N136" s="55"/>
      <c r="O136" s="55"/>
      <c r="P136" s="55"/>
      <c r="Q136" s="56"/>
    </row>
    <row r="137" spans="1:17" s="2" customFormat="1" x14ac:dyDescent="0.2">
      <c r="A137" s="208">
        <f>'[1]LISTE PRIX 2025'!A137</f>
        <v>0</v>
      </c>
      <c r="B137" s="68" t="str">
        <f>'[1]LISTE PRIX 2025'!B137</f>
        <v>Épinette Noire</v>
      </c>
      <c r="C137" s="211" t="str">
        <f>'[1]LISTE PRIX 2025'!C137</f>
        <v>Picea Mariana</v>
      </c>
      <c r="D137" s="70">
        <f>'[1]LISTE PRIX 2025'!D137</f>
        <v>10</v>
      </c>
      <c r="E137" s="71" t="str">
        <f>'[1]LISTE PRIX 2025'!E137</f>
        <v>VHE_Epinet N 30  ml</v>
      </c>
      <c r="F137" s="51"/>
      <c r="G137" s="72">
        <f>'[1]LISTE PRIX 2025'!G137</f>
        <v>17.5</v>
      </c>
      <c r="H137" s="72"/>
      <c r="I137" s="73"/>
      <c r="J137" s="74">
        <f>ROUNDUP($G137*(1-$K$9),1)</f>
        <v>10.5</v>
      </c>
      <c r="K137" s="75">
        <f>I137*J137</f>
        <v>0</v>
      </c>
      <c r="L137" s="1"/>
      <c r="M137" s="55"/>
      <c r="N137" s="55"/>
      <c r="O137" s="55"/>
      <c r="P137" s="55"/>
      <c r="Q137" s="56"/>
    </row>
    <row r="138" spans="1:17" s="2" customFormat="1" x14ac:dyDescent="0.2">
      <c r="A138" s="208">
        <f>'[1]LISTE PRIX 2025'!A138</f>
        <v>0</v>
      </c>
      <c r="B138" s="68">
        <f>'[1]LISTE PRIX 2025'!B138</f>
        <v>0</v>
      </c>
      <c r="C138" s="211">
        <f>'[1]LISTE PRIX 2025'!C138</f>
        <v>0</v>
      </c>
      <c r="D138" s="70">
        <f>'[1]LISTE PRIX 2025'!D138</f>
        <v>30</v>
      </c>
      <c r="E138" s="71" t="str">
        <f>'[1]LISTE PRIX 2025'!E138</f>
        <v>VHE_Epinet N 30  ml</v>
      </c>
      <c r="F138" s="51"/>
      <c r="G138" s="72">
        <f>'[1]LISTE PRIX 2025'!G138</f>
        <v>26.9</v>
      </c>
      <c r="H138" s="72"/>
      <c r="I138" s="73"/>
      <c r="J138" s="74">
        <f>ROUNDUP($G138*(1-$K$9),1)</f>
        <v>16.200000000000003</v>
      </c>
      <c r="K138" s="75">
        <f>I138*J138</f>
        <v>0</v>
      </c>
      <c r="L138" s="1"/>
      <c r="M138" s="55"/>
      <c r="N138" s="55"/>
      <c r="O138" s="55"/>
      <c r="P138" s="55"/>
      <c r="Q138" s="56"/>
    </row>
    <row r="139" spans="1:17" s="2" customFormat="1" x14ac:dyDescent="0.2">
      <c r="A139" s="208">
        <f>'[1]LISTE PRIX 2025'!A139</f>
        <v>0</v>
      </c>
      <c r="B139" s="212">
        <f>'[1]LISTE PRIX 2025'!B139</f>
        <v>0</v>
      </c>
      <c r="C139" s="213">
        <f>'[1]LISTE PRIX 2025'!C139</f>
        <v>0</v>
      </c>
      <c r="D139" s="70">
        <f>'[1]LISTE PRIX 2025'!D139</f>
        <v>100</v>
      </c>
      <c r="E139" s="71" t="str">
        <f>'[1]LISTE PRIX 2025'!E139</f>
        <v>VHE_Epinet N 100 ml</v>
      </c>
      <c r="F139" s="51"/>
      <c r="G139" s="72">
        <f>'[1]LISTE PRIX 2025'!G139</f>
        <v>68.3</v>
      </c>
      <c r="H139" s="72"/>
      <c r="I139" s="73"/>
      <c r="J139" s="74">
        <f>ROUNDUP($G139*(1-$K$9),1)</f>
        <v>41</v>
      </c>
      <c r="K139" s="75">
        <f>I139*J139</f>
        <v>0</v>
      </c>
      <c r="L139" s="1"/>
      <c r="M139" s="55"/>
      <c r="N139" s="55"/>
      <c r="O139" s="55"/>
      <c r="P139" s="55"/>
      <c r="Q139" s="56"/>
    </row>
    <row r="140" spans="1:17" s="2" customFormat="1" x14ac:dyDescent="0.2">
      <c r="A140" s="208">
        <f>'[1]LISTE PRIX 2025'!A140</f>
        <v>0</v>
      </c>
      <c r="B140" s="201">
        <f>'[1]LISTE PRIX 2025'!B140</f>
        <v>0</v>
      </c>
      <c r="C140" s="215">
        <f>'[1]LISTE PRIX 2025'!C140</f>
        <v>0</v>
      </c>
      <c r="D140" s="85">
        <f>'[1]LISTE PRIX 2025'!D140</f>
        <v>10</v>
      </c>
      <c r="E140" s="71" t="str">
        <f>'[1]LISTE PRIX 2025'!E140</f>
        <v>VHE_Epinet N 10 ml_Demo</v>
      </c>
      <c r="F140" s="51"/>
      <c r="G140" s="210">
        <f>'[1]LISTE PRIX 2025'!G140</f>
        <v>0</v>
      </c>
      <c r="H140" s="210"/>
      <c r="I140" s="165"/>
      <c r="J140" s="74">
        <f>$J$135</f>
        <v>7</v>
      </c>
      <c r="K140" s="75">
        <f>I140*J140</f>
        <v>0</v>
      </c>
      <c r="L140" s="1"/>
      <c r="M140" s="55"/>
      <c r="N140" s="55"/>
      <c r="O140" s="55"/>
      <c r="P140" s="55"/>
      <c r="Q140" s="56"/>
    </row>
    <row r="141" spans="1:17" s="2" customFormat="1" ht="6" customHeight="1" x14ac:dyDescent="0.2">
      <c r="A141" s="67">
        <f>'[1]LISTE PRIX 2025'!A141</f>
        <v>0</v>
      </c>
      <c r="B141" s="2">
        <f>'[1]LISTE PRIX 2025'!B141</f>
        <v>0</v>
      </c>
      <c r="C141" s="177">
        <f>'[1]LISTE PRIX 2025'!C141</f>
        <v>0</v>
      </c>
      <c r="D141" s="87">
        <f>'[1]LISTE PRIX 2025'!D141</f>
        <v>0</v>
      </c>
      <c r="E141" s="71">
        <f>'[1]LISTE PRIX 2025'!E141</f>
        <v>0</v>
      </c>
      <c r="F141" s="51"/>
      <c r="G141" s="72"/>
      <c r="H141" s="72"/>
      <c r="I141" s="73"/>
      <c r="J141" s="74"/>
      <c r="K141" s="124"/>
      <c r="L141" s="1"/>
      <c r="M141" s="55"/>
      <c r="N141" s="55"/>
      <c r="O141" s="55"/>
      <c r="P141" s="55"/>
      <c r="Q141" s="56"/>
    </row>
    <row r="142" spans="1:17" s="55" customFormat="1" x14ac:dyDescent="0.2">
      <c r="A142" s="208">
        <f>'[1]LISTE PRIX 2025'!A142</f>
        <v>0</v>
      </c>
      <c r="B142" s="80" t="str">
        <f>'[1]LISTE PRIX 2025'!B142</f>
        <v>Foin Odeur (Extrait)</v>
      </c>
      <c r="C142" s="211" t="str">
        <f>'[1]LISTE PRIX 2025'!C142</f>
        <v>Hierochloe Odorata</v>
      </c>
      <c r="D142" s="70">
        <f>'[1]LISTE PRIX 2025'!D142</f>
        <v>10</v>
      </c>
      <c r="E142" s="83" t="str">
        <f>'[1]LISTE PRIX 2025'!E142</f>
        <v>VHE_Foin Od 30ml_Ext</v>
      </c>
      <c r="F142" s="51"/>
      <c r="G142" s="72">
        <f>'[1]LISTE PRIX 2025'!G142</f>
        <v>18.8</v>
      </c>
      <c r="H142" s="72"/>
      <c r="I142" s="73"/>
      <c r="J142" s="74">
        <f>ROUNDUP($G142*(1-$K$9),1)</f>
        <v>11.299999999999999</v>
      </c>
      <c r="K142" s="75">
        <f>I142*J142</f>
        <v>0</v>
      </c>
      <c r="L142" s="1"/>
      <c r="Q142" s="56"/>
    </row>
    <row r="143" spans="1:17" s="55" customFormat="1" x14ac:dyDescent="0.2">
      <c r="A143" s="208">
        <f>'[1]LISTE PRIX 2025'!A143</f>
        <v>0</v>
      </c>
      <c r="B143" s="80">
        <f>'[1]LISTE PRIX 2025'!B143</f>
        <v>0</v>
      </c>
      <c r="C143" s="211">
        <f>'[1]LISTE PRIX 2025'!C143</f>
        <v>0</v>
      </c>
      <c r="D143" s="70">
        <f>'[1]LISTE PRIX 2025'!D143</f>
        <v>30</v>
      </c>
      <c r="E143" s="83" t="str">
        <f>'[1]LISTE PRIX 2025'!E143</f>
        <v>VHE_Foin Od 30ml_Ext</v>
      </c>
      <c r="F143" s="51"/>
      <c r="G143" s="72">
        <f>'[1]LISTE PRIX 2025'!G143</f>
        <v>42.300000000000004</v>
      </c>
      <c r="H143" s="72"/>
      <c r="I143" s="73"/>
      <c r="J143" s="74">
        <f>ROUNDUP($G143*(1-$K$9),1)</f>
        <v>25.400000000000002</v>
      </c>
      <c r="K143" s="75">
        <f>I143*J143</f>
        <v>0</v>
      </c>
      <c r="L143" s="1"/>
      <c r="Q143" s="56"/>
    </row>
    <row r="144" spans="1:17" s="55" customFormat="1" x14ac:dyDescent="0.2">
      <c r="A144" s="208">
        <f>'[1]LISTE PRIX 2025'!A144</f>
        <v>0</v>
      </c>
      <c r="B144" s="212">
        <f>'[1]LISTE PRIX 2025'!B144</f>
        <v>0</v>
      </c>
      <c r="C144" s="216">
        <f>'[1]LISTE PRIX 2025'!C144</f>
        <v>0</v>
      </c>
      <c r="D144" s="70">
        <f>'[1]LISTE PRIX 2025'!D144</f>
        <v>100</v>
      </c>
      <c r="E144" s="83" t="str">
        <f>'[1]LISTE PRIX 2025'!E144</f>
        <v>VHE_Foin Od 100ml_Ext</v>
      </c>
      <c r="F144" s="51"/>
      <c r="G144" s="72">
        <f>'[1]LISTE PRIX 2025'!G144</f>
        <v>120.5</v>
      </c>
      <c r="H144" s="72"/>
      <c r="I144" s="73"/>
      <c r="J144" s="74">
        <f>ROUNDUP($G144*(1-$K$9),1)</f>
        <v>72.3</v>
      </c>
      <c r="K144" s="75">
        <f>I144*J144</f>
        <v>0</v>
      </c>
      <c r="L144" s="1"/>
      <c r="Q144" s="56"/>
    </row>
    <row r="145" spans="1:17" s="2" customFormat="1" x14ac:dyDescent="0.2">
      <c r="A145" s="208">
        <f>'[1]LISTE PRIX 2025'!A145</f>
        <v>0</v>
      </c>
      <c r="B145" s="201">
        <f>'[1]LISTE PRIX 2025'!B145</f>
        <v>0</v>
      </c>
      <c r="C145" s="215">
        <f>'[1]LISTE PRIX 2025'!C145</f>
        <v>0</v>
      </c>
      <c r="D145" s="85">
        <f>'[1]LISTE PRIX 2025'!D145</f>
        <v>10</v>
      </c>
      <c r="E145" s="71" t="str">
        <f>'[1]LISTE PRIX 2025'!E145</f>
        <v>VHE_Foin_Od 10ml_Dem</v>
      </c>
      <c r="F145" s="51"/>
      <c r="G145" s="164">
        <f>'[1]LISTE PRIX 2025'!G145</f>
        <v>0</v>
      </c>
      <c r="H145" s="164"/>
      <c r="I145" s="165"/>
      <c r="J145" s="74">
        <f>$J$130</f>
        <v>8</v>
      </c>
      <c r="K145" s="75">
        <f>I145*J145</f>
        <v>0</v>
      </c>
      <c r="L145" s="1"/>
      <c r="M145" s="55"/>
      <c r="N145" s="55"/>
      <c r="O145" s="55"/>
      <c r="P145" s="55"/>
      <c r="Q145" s="56"/>
    </row>
    <row r="146" spans="1:17" s="2" customFormat="1" ht="6" customHeight="1" x14ac:dyDescent="0.2">
      <c r="A146" s="208">
        <f>'[1]LISTE PRIX 2025'!A146</f>
        <v>0</v>
      </c>
      <c r="B146" s="217">
        <f>'[1]LISTE PRIX 2025'!B146</f>
        <v>0</v>
      </c>
      <c r="C146" s="215">
        <f>'[1]LISTE PRIX 2025'!C146</f>
        <v>0</v>
      </c>
      <c r="D146" s="100">
        <f>'[1]LISTE PRIX 2025'!D146</f>
        <v>0</v>
      </c>
      <c r="E146" s="71">
        <f>'[1]LISTE PRIX 2025'!E146</f>
        <v>0</v>
      </c>
      <c r="F146" s="51"/>
      <c r="G146" s="164"/>
      <c r="H146" s="164"/>
      <c r="I146" s="165"/>
      <c r="J146" s="74"/>
      <c r="K146" s="124"/>
      <c r="L146" s="1"/>
      <c r="M146" s="55"/>
      <c r="N146" s="55"/>
      <c r="O146" s="55"/>
      <c r="P146" s="55"/>
      <c r="Q146" s="56"/>
    </row>
    <row r="147" spans="1:17" s="2" customFormat="1" x14ac:dyDescent="0.2">
      <c r="A147" s="208">
        <f>'[1]LISTE PRIX 2025'!A147</f>
        <v>0</v>
      </c>
      <c r="B147" s="68" t="str">
        <f>'[1]LISTE PRIX 2025'!B147</f>
        <v>Foin Odeur (Absolu)</v>
      </c>
      <c r="C147" s="218">
        <f>'[1]LISTE PRIX 2025'!C147</f>
        <v>0</v>
      </c>
      <c r="D147" s="157">
        <f>'[1]LISTE PRIX 2025'!D147</f>
        <v>8</v>
      </c>
      <c r="E147" s="71" t="str">
        <f>'[1]LISTE PRIX 2025'!E147</f>
        <v>VHE_Foin Od 8gr_Absol</v>
      </c>
      <c r="F147" s="51"/>
      <c r="G147" s="72">
        <f>'[1]LISTE PRIX 2025'!G147</f>
        <v>40</v>
      </c>
      <c r="H147" s="72"/>
      <c r="I147" s="73"/>
      <c r="J147" s="74">
        <f>ROUNDUP($G147*(1-$K$9),1)</f>
        <v>24</v>
      </c>
      <c r="K147" s="75">
        <f>I147*J147</f>
        <v>0</v>
      </c>
      <c r="L147" s="1"/>
      <c r="M147" s="55"/>
      <c r="N147" s="55"/>
      <c r="O147" s="55"/>
      <c r="P147" s="55"/>
      <c r="Q147" s="56"/>
    </row>
    <row r="148" spans="1:17" s="2" customFormat="1" ht="6" customHeight="1" x14ac:dyDescent="0.2">
      <c r="A148" s="208">
        <f>'[1]LISTE PRIX 2025'!A148</f>
        <v>0</v>
      </c>
      <c r="B148" s="68">
        <f>'[1]LISTE PRIX 2025'!B148</f>
        <v>0</v>
      </c>
      <c r="C148" s="213">
        <f>'[1]LISTE PRIX 2025'!C148</f>
        <v>0</v>
      </c>
      <c r="D148" s="70">
        <f>'[1]LISTE PRIX 2025'!D148</f>
        <v>0</v>
      </c>
      <c r="E148" s="71">
        <f>'[1]LISTE PRIX 2025'!E148</f>
        <v>0</v>
      </c>
      <c r="F148" s="51"/>
      <c r="G148" s="219"/>
      <c r="H148" s="219"/>
      <c r="I148" s="220"/>
      <c r="J148" s="74"/>
      <c r="K148" s="124"/>
      <c r="L148" s="1"/>
      <c r="M148" s="55"/>
      <c r="N148" s="55"/>
      <c r="O148" s="55"/>
      <c r="P148" s="55"/>
      <c r="Q148" s="56"/>
    </row>
    <row r="149" spans="1:17" s="2" customFormat="1" x14ac:dyDescent="0.2">
      <c r="A149" s="208">
        <f>'[1]LISTE PRIX 2025'!A149</f>
        <v>0</v>
      </c>
      <c r="B149" s="68" t="str">
        <f>'[1]LISTE PRIX 2025'!B149</f>
        <v>Genevrier Commun Bio</v>
      </c>
      <c r="C149" s="211" t="str">
        <f>'[1]LISTE PRIX 2025'!C149</f>
        <v>Juniperus Communis</v>
      </c>
      <c r="D149" s="70">
        <f>'[1]LISTE PRIX 2025'!D149</f>
        <v>10</v>
      </c>
      <c r="E149" s="71" t="str">
        <f>'[1]LISTE PRIX 2025'!E149</f>
        <v>VHE_Genevr 10  ml</v>
      </c>
      <c r="F149" s="51"/>
      <c r="G149" s="72">
        <f>'[1]LISTE PRIX 2025'!G149</f>
        <v>15.2</v>
      </c>
      <c r="H149" s="72"/>
      <c r="I149" s="73"/>
      <c r="J149" s="74">
        <f>ROUNDUP($G149*(1-$K$9),1)</f>
        <v>9.1999999999999993</v>
      </c>
      <c r="K149" s="75">
        <f>I149*J149</f>
        <v>0</v>
      </c>
      <c r="L149" s="1"/>
      <c r="M149" s="55"/>
      <c r="N149" s="55"/>
      <c r="O149" s="55"/>
      <c r="P149" s="55"/>
      <c r="Q149" s="56"/>
    </row>
    <row r="150" spans="1:17" s="2" customFormat="1" x14ac:dyDescent="0.2">
      <c r="A150" s="208">
        <f>'[1]LISTE PRIX 2025'!A150</f>
        <v>0</v>
      </c>
      <c r="B150" s="68">
        <f>'[1]LISTE PRIX 2025'!B150</f>
        <v>0</v>
      </c>
      <c r="C150" s="211">
        <f>'[1]LISTE PRIX 2025'!C150</f>
        <v>0</v>
      </c>
      <c r="D150" s="70">
        <f>'[1]LISTE PRIX 2025'!D150</f>
        <v>30</v>
      </c>
      <c r="E150" s="71" t="str">
        <f>'[1]LISTE PRIX 2025'!E150</f>
        <v>VHE_Genevr 30  ml</v>
      </c>
      <c r="F150" s="51"/>
      <c r="G150" s="72">
        <f>'[1]LISTE PRIX 2025'!G150</f>
        <v>39.5</v>
      </c>
      <c r="H150" s="72"/>
      <c r="I150" s="73"/>
      <c r="J150" s="74">
        <f>ROUNDUP($G150*(1-$K$9),1)</f>
        <v>23.7</v>
      </c>
      <c r="K150" s="75">
        <f>I150*J150</f>
        <v>0</v>
      </c>
      <c r="L150" s="1"/>
      <c r="M150" s="55"/>
      <c r="N150" s="55"/>
      <c r="O150" s="55"/>
      <c r="P150" s="55"/>
      <c r="Q150" s="56"/>
    </row>
    <row r="151" spans="1:17" s="2" customFormat="1" x14ac:dyDescent="0.2">
      <c r="A151" s="208">
        <f>'[1]LISTE PRIX 2025'!A151</f>
        <v>0</v>
      </c>
      <c r="B151" s="212">
        <f>'[1]LISTE PRIX 2025'!B151</f>
        <v>0</v>
      </c>
      <c r="C151" s="213">
        <f>'[1]LISTE PRIX 2025'!C151</f>
        <v>0</v>
      </c>
      <c r="D151" s="70">
        <f>'[1]LISTE PRIX 2025'!D151</f>
        <v>100</v>
      </c>
      <c r="E151" s="71" t="str">
        <f>'[1]LISTE PRIX 2025'!E151</f>
        <v>VHE_Genevr 100 ml</v>
      </c>
      <c r="F151" s="51"/>
      <c r="G151" s="72">
        <f>'[1]LISTE PRIX 2025'!G151</f>
        <v>99.5</v>
      </c>
      <c r="H151" s="72"/>
      <c r="I151" s="73"/>
      <c r="J151" s="74">
        <f>ROUNDUP($G151*(1-$K$9),1)</f>
        <v>59.7</v>
      </c>
      <c r="K151" s="75">
        <f>I151*J151</f>
        <v>0</v>
      </c>
      <c r="L151" s="1"/>
      <c r="M151" s="55"/>
      <c r="N151" s="55"/>
      <c r="O151" s="55"/>
      <c r="P151" s="55"/>
      <c r="Q151" s="56"/>
    </row>
    <row r="152" spans="1:17" s="2" customFormat="1" x14ac:dyDescent="0.2">
      <c r="A152" s="208">
        <f>'[1]LISTE PRIX 2025'!A152</f>
        <v>0</v>
      </c>
      <c r="B152" s="201">
        <f>'[1]LISTE PRIX 2025'!B152</f>
        <v>0</v>
      </c>
      <c r="C152" s="215">
        <f>'[1]LISTE PRIX 2025'!C152</f>
        <v>0</v>
      </c>
      <c r="D152" s="85">
        <f>'[1]LISTE PRIX 2025'!D152</f>
        <v>10</v>
      </c>
      <c r="E152" s="71" t="str">
        <f>'[1]LISTE PRIX 2025'!E152</f>
        <v>VHE_Genevr 10 ml_Demo</v>
      </c>
      <c r="F152" s="51"/>
      <c r="G152" s="210">
        <f>'[1]LISTE PRIX 2025'!G152</f>
        <v>0</v>
      </c>
      <c r="H152" s="210"/>
      <c r="I152" s="165"/>
      <c r="J152" s="74">
        <f>$J$135</f>
        <v>7</v>
      </c>
      <c r="K152" s="75">
        <f>I152*J152</f>
        <v>0</v>
      </c>
      <c r="L152" s="1"/>
      <c r="M152" s="55"/>
      <c r="N152" s="55"/>
      <c r="O152" s="55"/>
      <c r="P152" s="55"/>
      <c r="Q152" s="56"/>
    </row>
    <row r="153" spans="1:17" s="2" customFormat="1" ht="6" customHeight="1" x14ac:dyDescent="0.2">
      <c r="A153" s="67">
        <f>'[1]LISTE PRIX 2025'!A153</f>
        <v>0</v>
      </c>
      <c r="B153" s="2">
        <f>'[1]LISTE PRIX 2025'!B153</f>
        <v>0</v>
      </c>
      <c r="C153" s="86">
        <f>'[1]LISTE PRIX 2025'!C153</f>
        <v>0</v>
      </c>
      <c r="D153" s="87">
        <f>'[1]LISTE PRIX 2025'!D153</f>
        <v>0</v>
      </c>
      <c r="E153" s="71">
        <f>'[1]LISTE PRIX 2025'!E153</f>
        <v>0</v>
      </c>
      <c r="F153" s="51"/>
      <c r="G153" s="72"/>
      <c r="H153" s="72"/>
      <c r="I153" s="73"/>
      <c r="J153" s="74"/>
      <c r="K153" s="124"/>
      <c r="L153" s="1"/>
      <c r="M153" s="55"/>
      <c r="N153" s="55"/>
      <c r="O153" s="55"/>
      <c r="P153" s="55"/>
      <c r="Q153" s="56"/>
    </row>
    <row r="154" spans="1:17" s="2" customFormat="1" x14ac:dyDescent="0.2">
      <c r="A154" s="208">
        <f>'[1]LISTE PRIX 2025'!A154</f>
        <v>0</v>
      </c>
      <c r="B154" s="68" t="str">
        <f>'[1]LISTE PRIX 2025'!B154</f>
        <v>Pruche du Canada</v>
      </c>
      <c r="C154" s="211" t="str">
        <f>'[1]LISTE PRIX 2025'!C154</f>
        <v>Tsuga Canadensis</v>
      </c>
      <c r="D154" s="70">
        <f>'[1]LISTE PRIX 2025'!D154</f>
        <v>10</v>
      </c>
      <c r="E154" s="71" t="str">
        <f>'[1]LISTE PRIX 2025'!E154</f>
        <v>VHE_Pruche 30  ml</v>
      </c>
      <c r="F154" s="51"/>
      <c r="G154" s="72">
        <f>'[1]LISTE PRIX 2025'!G154</f>
        <v>35</v>
      </c>
      <c r="H154" s="72"/>
      <c r="I154" s="73"/>
      <c r="J154" s="74">
        <f>ROUNDUP($G154*(1-$K$9),1)</f>
        <v>21</v>
      </c>
      <c r="K154" s="75">
        <f>I154*J154</f>
        <v>0</v>
      </c>
      <c r="L154" s="1"/>
      <c r="M154" s="55"/>
      <c r="N154" s="55"/>
      <c r="O154" s="55"/>
      <c r="P154" s="55"/>
      <c r="Q154" s="56"/>
    </row>
    <row r="155" spans="1:17" s="2" customFormat="1" x14ac:dyDescent="0.2">
      <c r="A155" s="208">
        <f>'[1]LISTE PRIX 2025'!A155</f>
        <v>0</v>
      </c>
      <c r="B155" s="68">
        <f>'[1]LISTE PRIX 2025'!B155</f>
        <v>0</v>
      </c>
      <c r="C155" s="211">
        <f>'[1]LISTE PRIX 2025'!C155</f>
        <v>0</v>
      </c>
      <c r="D155" s="70">
        <f>'[1]LISTE PRIX 2025'!D155</f>
        <v>30</v>
      </c>
      <c r="E155" s="71" t="str">
        <f>'[1]LISTE PRIX 2025'!E155</f>
        <v>VHE_Pruche 30  ml</v>
      </c>
      <c r="F155" s="51"/>
      <c r="G155" s="72">
        <f>'[1]LISTE PRIX 2025'!G155</f>
        <v>78.2</v>
      </c>
      <c r="H155" s="72"/>
      <c r="I155" s="73"/>
      <c r="J155" s="74">
        <f>ROUNDUP($G155*(1-$K$9),1)</f>
        <v>47</v>
      </c>
      <c r="K155" s="75">
        <f>I155*J155</f>
        <v>0</v>
      </c>
      <c r="L155" s="1"/>
      <c r="M155" s="55"/>
      <c r="N155" s="55"/>
      <c r="O155" s="55"/>
      <c r="P155" s="55"/>
      <c r="Q155" s="56"/>
    </row>
    <row r="156" spans="1:17" s="2" customFormat="1" x14ac:dyDescent="0.2">
      <c r="A156" s="208">
        <f>'[1]LISTE PRIX 2025'!A156</f>
        <v>0</v>
      </c>
      <c r="B156" s="212">
        <f>'[1]LISTE PRIX 2025'!B156</f>
        <v>0</v>
      </c>
      <c r="C156" s="69">
        <f>'[1]LISTE PRIX 2025'!C156</f>
        <v>0</v>
      </c>
      <c r="D156" s="70">
        <f>'[1]LISTE PRIX 2025'!D156</f>
        <v>100</v>
      </c>
      <c r="E156" s="71" t="str">
        <f>'[1]LISTE PRIX 2025'!E156</f>
        <v>VHE_Pruche 100 ml</v>
      </c>
      <c r="F156" s="51"/>
      <c r="G156" s="72">
        <f>'[1]LISTE PRIX 2025'!G156</f>
        <v>169.8</v>
      </c>
      <c r="H156" s="72"/>
      <c r="I156" s="73"/>
      <c r="J156" s="74">
        <f>ROUNDUP($G156*(1-$K$9),1)</f>
        <v>101.89999999999999</v>
      </c>
      <c r="K156" s="75">
        <f>I156*J156</f>
        <v>0</v>
      </c>
      <c r="L156" s="1"/>
      <c r="M156" s="55"/>
      <c r="N156" s="55"/>
      <c r="O156" s="55"/>
      <c r="P156" s="55"/>
      <c r="Q156" s="56"/>
    </row>
    <row r="157" spans="1:17" s="2" customFormat="1" x14ac:dyDescent="0.2">
      <c r="A157" s="208">
        <f>'[1]LISTE PRIX 2025'!A157</f>
        <v>0</v>
      </c>
      <c r="B157" s="209">
        <f>'[1]LISTE PRIX 2025'!B157</f>
        <v>0</v>
      </c>
      <c r="C157" s="84">
        <f>'[1]LISTE PRIX 2025'!C157</f>
        <v>0</v>
      </c>
      <c r="D157" s="85">
        <f>'[1]LISTE PRIX 2025'!D157</f>
        <v>10</v>
      </c>
      <c r="E157" s="71" t="str">
        <f>'[1]LISTE PRIX 2025'!E157</f>
        <v>VHE_Pruche 10 ml_Demo</v>
      </c>
      <c r="F157" s="51"/>
      <c r="G157" s="210">
        <f>'[1]LISTE PRIX 2025'!G157</f>
        <v>0</v>
      </c>
      <c r="H157" s="210"/>
      <c r="I157" s="165"/>
      <c r="J157" s="74">
        <v>15.5</v>
      </c>
      <c r="K157" s="75">
        <f>I157*J157</f>
        <v>0</v>
      </c>
      <c r="L157" s="1"/>
      <c r="M157" s="55"/>
      <c r="N157" s="55"/>
      <c r="O157" s="55"/>
      <c r="P157" s="55"/>
      <c r="Q157" s="56"/>
    </row>
    <row r="158" spans="1:17" s="2" customFormat="1" ht="6" customHeight="1" x14ac:dyDescent="0.2">
      <c r="A158" s="67">
        <f>'[1]LISTE PRIX 2025'!A158</f>
        <v>0</v>
      </c>
      <c r="B158" s="2">
        <f>'[1]LISTE PRIX 2025'!B158</f>
        <v>0</v>
      </c>
      <c r="C158" s="86">
        <f>'[1]LISTE PRIX 2025'!C158</f>
        <v>0</v>
      </c>
      <c r="D158" s="87">
        <f>'[1]LISTE PRIX 2025'!D158</f>
        <v>0</v>
      </c>
      <c r="E158" s="71">
        <f>'[1]LISTE PRIX 2025'!E158</f>
        <v>0</v>
      </c>
      <c r="F158" s="51"/>
      <c r="G158" s="72"/>
      <c r="H158" s="72"/>
      <c r="I158" s="73"/>
      <c r="J158" s="74"/>
      <c r="K158" s="124"/>
      <c r="L158" s="1"/>
      <c r="M158" s="55"/>
      <c r="N158" s="55"/>
      <c r="O158" s="55"/>
      <c r="P158" s="55"/>
      <c r="Q158" s="56"/>
    </row>
    <row r="159" spans="1:17" s="2" customFormat="1" x14ac:dyDescent="0.2">
      <c r="A159" s="208">
        <f>'[1]LISTE PRIX 2025'!A159</f>
        <v>0</v>
      </c>
      <c r="B159" s="68" t="str">
        <f>'[1]LISTE PRIX 2025'!B159</f>
        <v>Sapin Baumier - HE</v>
      </c>
      <c r="C159" s="211" t="str">
        <f>'[1]LISTE PRIX 2025'!C159</f>
        <v>Abies Balsamea</v>
      </c>
      <c r="D159" s="70">
        <f>'[1]LISTE PRIX 2025'!D159</f>
        <v>10</v>
      </c>
      <c r="E159" s="71" t="str">
        <f>'[1]LISTE PRIX 2025'!E159</f>
        <v>VHE_Sapin Bau 30  ml</v>
      </c>
      <c r="F159" s="51"/>
      <c r="G159" s="72">
        <f>'[1]LISTE PRIX 2025'!G159</f>
        <v>17.5</v>
      </c>
      <c r="H159" s="72"/>
      <c r="I159" s="73"/>
      <c r="J159" s="74">
        <f>ROUNDUP($G159*(1-$K$9),1)</f>
        <v>10.5</v>
      </c>
      <c r="K159" s="75">
        <f>I159*J159</f>
        <v>0</v>
      </c>
      <c r="L159" s="1"/>
      <c r="M159" s="55"/>
      <c r="N159" s="55"/>
      <c r="O159" s="55"/>
      <c r="P159" s="55"/>
      <c r="Q159" s="56"/>
    </row>
    <row r="160" spans="1:17" s="2" customFormat="1" x14ac:dyDescent="0.2">
      <c r="A160" s="208">
        <f>'[1]LISTE PRIX 2025'!A160</f>
        <v>0</v>
      </c>
      <c r="B160" s="68">
        <f>'[1]LISTE PRIX 2025'!B160</f>
        <v>0</v>
      </c>
      <c r="C160" s="211">
        <f>'[1]LISTE PRIX 2025'!C160</f>
        <v>0</v>
      </c>
      <c r="D160" s="70">
        <f>'[1]LISTE PRIX 2025'!D160</f>
        <v>30</v>
      </c>
      <c r="E160" s="71" t="str">
        <f>'[1]LISTE PRIX 2025'!E160</f>
        <v>VHE_Sapin Bau 30  ml</v>
      </c>
      <c r="F160" s="51"/>
      <c r="G160" s="72">
        <f>'[1]LISTE PRIX 2025'!G160</f>
        <v>26.9</v>
      </c>
      <c r="H160" s="72"/>
      <c r="I160" s="73"/>
      <c r="J160" s="74">
        <f>ROUNDUP($G160*(1-$K$9),1)</f>
        <v>16.200000000000003</v>
      </c>
      <c r="K160" s="75">
        <f>I160*J160</f>
        <v>0</v>
      </c>
      <c r="L160" s="1"/>
      <c r="M160" s="55"/>
      <c r="N160" s="55"/>
      <c r="O160" s="55"/>
      <c r="P160" s="55"/>
      <c r="Q160" s="56"/>
    </row>
    <row r="161" spans="1:17" s="2" customFormat="1" x14ac:dyDescent="0.2">
      <c r="A161" s="208">
        <f>'[1]LISTE PRIX 2025'!A161</f>
        <v>0</v>
      </c>
      <c r="B161" s="212">
        <f>'[1]LISTE PRIX 2025'!B161</f>
        <v>0</v>
      </c>
      <c r="C161" s="213">
        <f>'[1]LISTE PRIX 2025'!C161</f>
        <v>0</v>
      </c>
      <c r="D161" s="70">
        <f>'[1]LISTE PRIX 2025'!D161</f>
        <v>100</v>
      </c>
      <c r="E161" s="71" t="str">
        <f>'[1]LISTE PRIX 2025'!E161</f>
        <v>VHE_Sapin Bau 100 ml</v>
      </c>
      <c r="F161" s="51"/>
      <c r="G161" s="72">
        <f>'[1]LISTE PRIX 2025'!G161</f>
        <v>68.3</v>
      </c>
      <c r="H161" s="72"/>
      <c r="I161" s="73"/>
      <c r="J161" s="74">
        <f>ROUNDUP($G161*(1-$K$9),1)</f>
        <v>41</v>
      </c>
      <c r="K161" s="75">
        <f>I161*J161</f>
        <v>0</v>
      </c>
      <c r="L161" s="1"/>
      <c r="M161" s="55"/>
      <c r="N161" s="55"/>
      <c r="O161" s="55"/>
      <c r="P161" s="55"/>
      <c r="Q161" s="56"/>
    </row>
    <row r="162" spans="1:17" s="2" customFormat="1" x14ac:dyDescent="0.2">
      <c r="A162" s="208">
        <f>'[1]LISTE PRIX 2025'!A162</f>
        <v>0</v>
      </c>
      <c r="B162" s="209">
        <f>'[1]LISTE PRIX 2025'!B162</f>
        <v>0</v>
      </c>
      <c r="C162" s="215">
        <f>'[1]LISTE PRIX 2025'!C162</f>
        <v>0</v>
      </c>
      <c r="D162" s="85">
        <f>'[1]LISTE PRIX 2025'!D162</f>
        <v>10</v>
      </c>
      <c r="E162" s="71" t="str">
        <f>'[1]LISTE PRIX 2025'!E162</f>
        <v>VHE_Sapin Bau 10 ml_Demo</v>
      </c>
      <c r="F162" s="51"/>
      <c r="G162" s="210">
        <f>'[1]LISTE PRIX 2025'!G162</f>
        <v>0</v>
      </c>
      <c r="H162" s="210"/>
      <c r="I162" s="165"/>
      <c r="J162" s="74">
        <f>$J$135</f>
        <v>7</v>
      </c>
      <c r="K162" s="75">
        <f>I162*J162</f>
        <v>0</v>
      </c>
      <c r="L162" s="1"/>
      <c r="M162" s="55"/>
      <c r="N162" s="55"/>
      <c r="O162" s="55"/>
      <c r="P162" s="55"/>
      <c r="Q162" s="56"/>
    </row>
    <row r="163" spans="1:17" s="2" customFormat="1" ht="6" customHeight="1" x14ac:dyDescent="0.2">
      <c r="A163" s="67">
        <v>0</v>
      </c>
      <c r="B163" s="2">
        <v>0</v>
      </c>
      <c r="C163" s="177">
        <v>0</v>
      </c>
      <c r="D163" s="87">
        <v>0</v>
      </c>
      <c r="E163" s="71">
        <v>0</v>
      </c>
      <c r="F163" s="51"/>
      <c r="G163" s="72"/>
      <c r="H163" s="72"/>
      <c r="I163" s="73"/>
      <c r="J163" s="74"/>
      <c r="K163" s="124"/>
      <c r="L163" s="1"/>
      <c r="M163" s="55"/>
      <c r="N163" s="55"/>
      <c r="O163" s="55"/>
      <c r="P163" s="55"/>
      <c r="Q163" s="56"/>
    </row>
    <row r="164" spans="1:17" s="55" customFormat="1" x14ac:dyDescent="0.2">
      <c r="A164" s="221">
        <v>0</v>
      </c>
      <c r="B164" s="80" t="str">
        <f>'[1]LISTE PRIX 2025'!B164</f>
        <v>Sauge Blanche</v>
      </c>
      <c r="C164" s="211" t="str">
        <f>'[1]LISTE PRIX 2025'!C164</f>
        <v>Salvia Apiana</v>
      </c>
      <c r="D164" s="70"/>
      <c r="E164" s="83">
        <v>0</v>
      </c>
      <c r="F164" s="51"/>
      <c r="G164" s="222" t="s">
        <v>23</v>
      </c>
      <c r="H164" s="222"/>
      <c r="I164" s="222"/>
      <c r="J164" s="222"/>
      <c r="K164" s="223"/>
      <c r="L164" s="1"/>
      <c r="Q164" s="56"/>
    </row>
    <row r="165" spans="1:17" s="55" customFormat="1" x14ac:dyDescent="0.2">
      <c r="A165" s="221">
        <v>0</v>
      </c>
      <c r="B165" s="80" t="str">
        <f>'[1]LISTE PRIX 2025'!B165</f>
        <v>Sauge du Désert</v>
      </c>
      <c r="C165" s="211" t="str">
        <f>'[1]LISTE PRIX 2025'!C165</f>
        <v>Artemisia Tridentata</v>
      </c>
      <c r="D165" s="70"/>
      <c r="E165" s="83">
        <v>0</v>
      </c>
      <c r="F165" s="51"/>
      <c r="G165" s="224"/>
      <c r="H165" s="224"/>
      <c r="I165" s="224"/>
      <c r="J165" s="224"/>
      <c r="K165" s="225"/>
      <c r="L165" s="1"/>
      <c r="Q165" s="56"/>
    </row>
    <row r="166" spans="1:17" s="2" customFormat="1" ht="6" customHeight="1" x14ac:dyDescent="0.2">
      <c r="A166" s="226"/>
      <c r="B166" s="227"/>
      <c r="C166" s="228"/>
      <c r="D166" s="229"/>
      <c r="E166" s="91"/>
      <c r="F166" s="51"/>
      <c r="G166" s="230"/>
      <c r="H166" s="230"/>
      <c r="I166" s="231"/>
      <c r="J166" s="74"/>
      <c r="K166" s="124"/>
      <c r="L166" s="1"/>
      <c r="M166" s="55"/>
      <c r="N166" s="55"/>
      <c r="O166" s="55"/>
      <c r="P166" s="55"/>
      <c r="Q166" s="56"/>
    </row>
    <row r="167" spans="1:17" s="2" customFormat="1" x14ac:dyDescent="0.2">
      <c r="A167" s="232" t="str">
        <f>'[1]LISTE PRIX 2025'!A166</f>
        <v>Diffuseurs</v>
      </c>
      <c r="B167" s="233">
        <f>'[1]LISTE PRIX 2025'!B166</f>
        <v>0</v>
      </c>
      <c r="C167" s="228">
        <f>'[1]LISTE PRIX 2025'!C166</f>
        <v>0</v>
      </c>
      <c r="D167" s="229">
        <f>'[1]LISTE PRIX 2025'!D166</f>
        <v>0</v>
      </c>
      <c r="E167" s="71">
        <f>'[1]LISTE PRIX 2025'!E166</f>
        <v>0</v>
      </c>
      <c r="F167" s="51"/>
      <c r="G167" s="72"/>
      <c r="H167" s="72"/>
      <c r="I167" s="73"/>
      <c r="J167" s="74"/>
      <c r="K167" s="124"/>
      <c r="L167" s="1"/>
      <c r="M167" s="55"/>
      <c r="N167" s="55"/>
      <c r="O167" s="55"/>
      <c r="P167" s="55"/>
      <c r="Q167" s="56"/>
    </row>
    <row r="168" spans="1:17" s="2" customFormat="1" x14ac:dyDescent="0.2">
      <c r="A168" s="199">
        <f>'[1]LISTE PRIX 2025'!A167</f>
        <v>0</v>
      </c>
      <c r="B168" s="233" t="str">
        <f>'[1]LISTE PRIX 2025'!B167</f>
        <v>Céramique Line Gros Louis</v>
      </c>
      <c r="C168" s="228">
        <f>'[1]LISTE PRIX 2025'!C167</f>
        <v>0</v>
      </c>
      <c r="D168" s="229">
        <f>'[1]LISTE PRIX 2025'!D167</f>
        <v>0</v>
      </c>
      <c r="E168" s="71" t="str">
        <f>'[1]LISTE PRIX 2025'!E167</f>
        <v>VCRF_Diffuseur ATA</v>
      </c>
      <c r="F168" s="51"/>
      <c r="G168" s="72">
        <f>'[1]LISTE PRIX 2025'!G167</f>
        <v>26.9</v>
      </c>
      <c r="H168" s="72"/>
      <c r="I168" s="73"/>
      <c r="J168" s="74">
        <f>ROUNDUP($G168*(1-$K$9),1)</f>
        <v>16.200000000000003</v>
      </c>
      <c r="K168" s="75">
        <f>I168*J168</f>
        <v>0</v>
      </c>
      <c r="L168" s="1"/>
      <c r="M168" s="55"/>
      <c r="N168" s="55"/>
      <c r="O168" s="55"/>
      <c r="P168" s="55"/>
      <c r="Q168" s="56"/>
    </row>
    <row r="169" spans="1:17" s="2" customFormat="1" x14ac:dyDescent="0.2">
      <c r="A169" s="234">
        <f>'[1]LISTE PRIX 2025'!A168</f>
        <v>0</v>
      </c>
      <c r="B169" s="233" t="str">
        <f>'[1]LISTE PRIX 2025'!B168</f>
        <v>Bambou aimanté pour vêtement</v>
      </c>
      <c r="C169" s="228">
        <f>'[1]LISTE PRIX 2025'!C168</f>
        <v>0</v>
      </c>
      <c r="D169" s="229">
        <f>'[1]LISTE PRIX 2025'!D168</f>
        <v>0</v>
      </c>
      <c r="E169" s="91" t="str">
        <f>'[1]LISTE PRIX 2025'!E168</f>
        <v>VCRF_Diffuseur Aiman</v>
      </c>
      <c r="F169" s="51"/>
      <c r="G169" s="72">
        <f>'[1]LISTE PRIX 2025'!G168</f>
        <v>39</v>
      </c>
      <c r="H169" s="72"/>
      <c r="I169" s="73"/>
      <c r="J169" s="74">
        <f>ROUNDUP($G169*(1-$K$9),1)</f>
        <v>23.4</v>
      </c>
      <c r="K169" s="75">
        <f>I169*J169</f>
        <v>0</v>
      </c>
      <c r="L169" s="1"/>
      <c r="M169" s="55"/>
      <c r="N169" s="55"/>
      <c r="O169" s="55"/>
      <c r="P169" s="55"/>
      <c r="Q169" s="56"/>
    </row>
    <row r="170" spans="1:17" s="2" customFormat="1" x14ac:dyDescent="0.2">
      <c r="A170" s="234">
        <f>'[1]LISTE PRIX 2025'!A169</f>
        <v>0</v>
      </c>
      <c r="B170" s="201" t="str">
        <f>'[1]LISTE PRIX 2025'!B169</f>
        <v>Bamboo Voiture</v>
      </c>
      <c r="C170" s="228">
        <f>'[1]LISTE PRIX 2025'!C169</f>
        <v>0</v>
      </c>
      <c r="D170" s="229">
        <f>'[1]LISTE PRIX 2025'!D169</f>
        <v>0</v>
      </c>
      <c r="E170" s="71" t="str">
        <f>'[1]LISTE PRIX 2025'!E169</f>
        <v>VCRF_Diffuseur Voiture</v>
      </c>
      <c r="F170" s="51"/>
      <c r="G170" s="72">
        <f>'[1]LISTE PRIX 2025'!G169</f>
        <v>35.9</v>
      </c>
      <c r="H170" s="72"/>
      <c r="I170" s="73"/>
      <c r="J170" s="74">
        <f>ROUNDUP($G170*(1-$K$9),1)</f>
        <v>21.6</v>
      </c>
      <c r="K170" s="75">
        <f>I170*J170</f>
        <v>0</v>
      </c>
      <c r="L170" s="1"/>
      <c r="M170" s="55"/>
      <c r="N170" s="55"/>
      <c r="O170" s="55"/>
      <c r="P170" s="55"/>
      <c r="Q170" s="56"/>
    </row>
    <row r="171" spans="1:17" s="236" customFormat="1" ht="6" customHeight="1" thickBot="1" x14ac:dyDescent="0.25">
      <c r="A171" s="101">
        <f>'[1]LISTE PRIX 2025'!A170</f>
        <v>0</v>
      </c>
      <c r="B171" s="182">
        <f>'[1]LISTE PRIX 2025'!B170</f>
        <v>0</v>
      </c>
      <c r="C171" s="197">
        <f>'[1]LISTE PRIX 2025'!C170</f>
        <v>0</v>
      </c>
      <c r="D171" s="198">
        <f>'[1]LISTE PRIX 2025'!D170</f>
        <v>0</v>
      </c>
      <c r="E171" s="183">
        <f>'[1]LISTE PRIX 2025'!E170</f>
        <v>0</v>
      </c>
      <c r="F171" s="51"/>
      <c r="G171" s="184"/>
      <c r="H171" s="184"/>
      <c r="I171" s="185"/>
      <c r="J171" s="186"/>
      <c r="K171" s="187"/>
      <c r="L171" s="1"/>
      <c r="M171" s="235"/>
      <c r="N171" s="235"/>
      <c r="O171" s="235"/>
      <c r="P171" s="235"/>
      <c r="Q171" s="141"/>
    </row>
    <row r="172" spans="1:17" s="2" customFormat="1" ht="6" customHeight="1" x14ac:dyDescent="0.2">
      <c r="A172" s="57">
        <f>'[1]LISTE PRIX 2025'!A171</f>
        <v>0</v>
      </c>
      <c r="B172" s="110">
        <f>'[1]LISTE PRIX 2025'!B171</f>
        <v>0</v>
      </c>
      <c r="C172" s="237">
        <f>'[1]LISTE PRIX 2025'!C171</f>
        <v>0</v>
      </c>
      <c r="D172" s="238">
        <f>'[1]LISTE PRIX 2025'!D171</f>
        <v>0</v>
      </c>
      <c r="E172" s="113">
        <f>'[1]LISTE PRIX 2025'!E171</f>
        <v>0</v>
      </c>
      <c r="F172" s="51"/>
      <c r="G172" s="239"/>
      <c r="H172" s="239"/>
      <c r="I172" s="240"/>
      <c r="J172" s="241"/>
      <c r="K172" s="242"/>
      <c r="L172" s="1"/>
      <c r="M172" s="55"/>
      <c r="N172" s="55"/>
      <c r="O172" s="55"/>
      <c r="P172" s="55"/>
      <c r="Q172" s="56"/>
    </row>
    <row r="173" spans="1:17" s="2" customFormat="1" ht="15.95" customHeight="1" x14ac:dyDescent="0.2">
      <c r="A173" s="66" t="str">
        <f>'[1]LISTE PRIX 2025'!A172</f>
        <v>Livres</v>
      </c>
      <c r="B173" s="58">
        <f>'[1]LISTE PRIX 2025'!B172</f>
        <v>0</v>
      </c>
      <c r="C173" s="59">
        <f>'[1]LISTE PRIX 2025'!C172</f>
        <v>0</v>
      </c>
      <c r="D173" s="60">
        <f>'[1]LISTE PRIX 2025'!D172</f>
        <v>0</v>
      </c>
      <c r="E173" s="61">
        <f>'[1]LISTE PRIX 2025'!E172</f>
        <v>0</v>
      </c>
      <c r="F173" s="51"/>
      <c r="G173" s="118"/>
      <c r="H173" s="118"/>
      <c r="I173" s="119"/>
      <c r="J173" s="120"/>
      <c r="K173" s="135"/>
      <c r="L173" s="1"/>
      <c r="M173" s="55"/>
      <c r="N173" s="55"/>
      <c r="O173" s="55"/>
      <c r="P173" s="55"/>
      <c r="Q173" s="56"/>
    </row>
    <row r="174" spans="1:17" s="2" customFormat="1" x14ac:dyDescent="0.2">
      <c r="A174" s="67">
        <f>'[1]LISTE PRIX 2025'!A173</f>
        <v>0</v>
      </c>
      <c r="B174" s="68" t="str">
        <f>'[1]LISTE PRIX 2025'!B173</f>
        <v>Le Sentier de la beauté</v>
      </c>
      <c r="C174" s="86">
        <f>'[1]LISTE PRIX 2025'!C173</f>
        <v>0</v>
      </c>
      <c r="D174" s="87">
        <f>'[1]LISTE PRIX 2025'!D173</f>
        <v>0</v>
      </c>
      <c r="E174" s="71" t="str">
        <f>'[1]LISTE PRIX 2025'!E173</f>
        <v>VBK_FR Sentier</v>
      </c>
      <c r="F174" s="51"/>
      <c r="G174" s="72">
        <f>'[1]LISTE PRIX 2025'!G173</f>
        <v>25</v>
      </c>
      <c r="H174" s="72"/>
      <c r="I174" s="73"/>
      <c r="J174" s="74">
        <f>IF($K$9=$P$6,(ROUNDUP($G174*(1-$K$9),1)),16.5)</f>
        <v>16.5</v>
      </c>
      <c r="K174" s="75">
        <f>I174*J174</f>
        <v>0</v>
      </c>
      <c r="L174" s="1"/>
      <c r="M174" s="55"/>
      <c r="N174" s="55"/>
      <c r="O174" s="55"/>
      <c r="P174" s="55"/>
      <c r="Q174" s="56"/>
    </row>
    <row r="175" spans="1:17" s="2" customFormat="1" x14ac:dyDescent="0.2">
      <c r="A175" s="67">
        <f>'[1]LISTE PRIX 2025'!A174</f>
        <v>0</v>
      </c>
      <c r="B175" s="68" t="str">
        <f>'[1]LISTE PRIX 2025'!B174</f>
        <v>Puissance Cristalline</v>
      </c>
      <c r="C175" s="86">
        <f>'[1]LISTE PRIX 2025'!C174</f>
        <v>0</v>
      </c>
      <c r="D175" s="87">
        <f>'[1]LISTE PRIX 2025'!D174</f>
        <v>0</v>
      </c>
      <c r="E175" s="71" t="str">
        <f>'[1]LISTE PRIX 2025'!E174</f>
        <v>VBK_FR Puissance</v>
      </c>
      <c r="F175" s="51"/>
      <c r="G175" s="72">
        <f>'[1]LISTE PRIX 2025'!G174</f>
        <v>25</v>
      </c>
      <c r="H175" s="72"/>
      <c r="I175" s="73"/>
      <c r="J175" s="74">
        <f>IF($K$9=$P$6,(ROUNDUP($G175*(1-$K$9),1)),16.5)</f>
        <v>16.5</v>
      </c>
      <c r="K175" s="75">
        <f>I175*J175</f>
        <v>0</v>
      </c>
      <c r="L175" s="1"/>
      <c r="M175" s="55"/>
      <c r="N175" s="55"/>
      <c r="O175" s="55"/>
      <c r="P175" s="55"/>
      <c r="Q175" s="56"/>
    </row>
    <row r="176" spans="1:17" s="2" customFormat="1" x14ac:dyDescent="0.2">
      <c r="A176" s="67">
        <f>'[1]LISTE PRIX 2025'!A175</f>
        <v>0</v>
      </c>
      <c r="B176" s="80" t="str">
        <f>'[1]LISTE PRIX 2025'!B175</f>
        <v>Crystal Healing</v>
      </c>
      <c r="C176" s="86">
        <f>'[1]LISTE PRIX 2025'!C175</f>
        <v>0</v>
      </c>
      <c r="D176" s="87">
        <f>'[1]LISTE PRIX 2025'!D175</f>
        <v>0</v>
      </c>
      <c r="E176" s="71" t="str">
        <f>'[1]LISTE PRIX 2025'!E175</f>
        <v>VBK_EN Crystal</v>
      </c>
      <c r="F176" s="51"/>
      <c r="G176" s="72">
        <f>'[1]LISTE PRIX 2025'!G175</f>
        <v>25</v>
      </c>
      <c r="H176" s="72"/>
      <c r="I176" s="73"/>
      <c r="J176" s="74">
        <f>IF($K$9=$P$6,(ROUNDUP($G176*(1-$K$9),1)),16.5)</f>
        <v>16.5</v>
      </c>
      <c r="K176" s="75">
        <f>I176*J176</f>
        <v>0</v>
      </c>
      <c r="L176" s="1"/>
      <c r="M176" s="55"/>
      <c r="N176" s="55"/>
      <c r="O176" s="55"/>
      <c r="P176" s="55"/>
      <c r="Q176" s="56"/>
    </row>
    <row r="177" spans="1:17" s="2" customFormat="1" x14ac:dyDescent="0.2">
      <c r="A177" s="136">
        <f>'[1]LISTE PRIX 2025'!A176</f>
        <v>0</v>
      </c>
      <c r="B177" s="68" t="str">
        <f>'[1]LISTE PRIX 2025'!B176</f>
        <v>Philosophie de la Nature</v>
      </c>
      <c r="C177" s="243">
        <f>'[1]LISTE PRIX 2025'!C176</f>
        <v>0</v>
      </c>
      <c r="D177" s="244">
        <f>'[1]LISTE PRIX 2025'!D176</f>
        <v>0</v>
      </c>
      <c r="E177" s="71" t="str">
        <f>'[1]LISTE PRIX 2025'!E176</f>
        <v>VBK_FR Philosophie</v>
      </c>
      <c r="F177" s="51"/>
      <c r="G177" s="72">
        <f>'[1]LISTE PRIX 2025'!G176</f>
        <v>20</v>
      </c>
      <c r="H177" s="72"/>
      <c r="I177" s="73"/>
      <c r="J177" s="74">
        <f>IF($K$9=$P$6,(ROUNDUP($G177*(1-$K$9),1)),13)</f>
        <v>13</v>
      </c>
      <c r="K177" s="75">
        <f>I177*J177</f>
        <v>0</v>
      </c>
      <c r="L177" s="1"/>
      <c r="M177" s="55"/>
      <c r="N177" s="55"/>
      <c r="O177" s="55"/>
      <c r="P177" s="55"/>
      <c r="Q177" s="56"/>
    </row>
    <row r="178" spans="1:17" s="2" customFormat="1" x14ac:dyDescent="0.2">
      <c r="A178" s="67">
        <f>'[1]LISTE PRIX 2025'!A177</f>
        <v>0</v>
      </c>
      <c r="B178" s="68" t="str">
        <f>'[1]LISTE PRIX 2025'!B177</f>
        <v>L'Héritage spirituel des Amérindiens</v>
      </c>
      <c r="C178" s="86" t="str">
        <f>'[1]LISTE PRIX 2025'!C177</f>
        <v>En réimpression pour Jan 2025</v>
      </c>
      <c r="D178" s="87">
        <f>'[1]LISTE PRIX 2025'!D177</f>
        <v>0</v>
      </c>
      <c r="E178" s="71" t="str">
        <f>'[1]LISTE PRIX 2025'!E177</f>
        <v>VBK_FR Heritage</v>
      </c>
      <c r="F178" s="51"/>
      <c r="G178" s="72">
        <f>'[1]LISTE PRIX 2025'!G177</f>
        <v>0</v>
      </c>
      <c r="H178" s="72"/>
      <c r="I178" s="73"/>
      <c r="J178" s="74"/>
      <c r="K178" s="75"/>
      <c r="L178" s="1"/>
      <c r="M178" s="55"/>
      <c r="N178" s="55"/>
      <c r="O178" s="55"/>
      <c r="P178" s="55"/>
      <c r="Q178" s="56"/>
    </row>
    <row r="179" spans="1:17" s="2" customFormat="1" x14ac:dyDescent="0.2">
      <c r="A179" s="67">
        <f>'[1]LISTE PRIX 2025'!A178</f>
        <v>0</v>
      </c>
      <c r="B179" s="68" t="str">
        <f>'[1]LISTE PRIX 2025'!B178</f>
        <v>Le Cercle de toutes nos Relations</v>
      </c>
      <c r="C179" s="86">
        <f>'[1]LISTE PRIX 2025'!C178</f>
        <v>0</v>
      </c>
      <c r="D179" s="87">
        <f>'[1]LISTE PRIX 2025'!D178</f>
        <v>0</v>
      </c>
      <c r="E179" s="71" t="str">
        <f>'[1]LISTE PRIX 2025'!E178</f>
        <v>VBK_FR Cercle</v>
      </c>
      <c r="F179" s="51"/>
      <c r="G179" s="72">
        <f>'[1]LISTE PRIX 2025'!G178</f>
        <v>20</v>
      </c>
      <c r="H179" s="72"/>
      <c r="I179" s="73"/>
      <c r="J179" s="74">
        <f>IF($K$9=$P$6,(ROUNDUP($G179*(1-$K$9),1)),13)</f>
        <v>13</v>
      </c>
      <c r="K179" s="75">
        <f t="shared" ref="K179:K184" si="8">I179*J179</f>
        <v>0</v>
      </c>
      <c r="L179" s="1"/>
      <c r="M179" s="55"/>
      <c r="N179" s="55"/>
      <c r="O179" s="55"/>
      <c r="P179" s="55"/>
      <c r="Q179" s="56"/>
    </row>
    <row r="180" spans="1:17" s="2" customFormat="1" x14ac:dyDescent="0.2">
      <c r="A180" s="67">
        <f>'[1]LISTE PRIX 2025'!A179</f>
        <v>0</v>
      </c>
      <c r="B180" s="68" t="str">
        <f>'[1]LISTE PRIX 2025'!B179</f>
        <v>Les Animaux Totems</v>
      </c>
      <c r="C180" s="86">
        <f>'[1]LISTE PRIX 2025'!C179</f>
        <v>0</v>
      </c>
      <c r="D180" s="87">
        <f>'[1]LISTE PRIX 2025'!D179</f>
        <v>0</v>
      </c>
      <c r="E180" s="71" t="str">
        <f>'[1]LISTE PRIX 2025'!E179</f>
        <v>VBK_FR Totems</v>
      </c>
      <c r="F180" s="51"/>
      <c r="G180" s="72">
        <f>'[1]LISTE PRIX 2025'!G179</f>
        <v>22</v>
      </c>
      <c r="H180" s="72"/>
      <c r="I180" s="73"/>
      <c r="J180" s="74">
        <f>IF($K$9=$P$6,(ROUNDUP($G180*(1-$K$9),1)),15)</f>
        <v>15</v>
      </c>
      <c r="K180" s="75">
        <f t="shared" si="8"/>
        <v>0</v>
      </c>
      <c r="L180" s="1"/>
      <c r="M180" s="55"/>
      <c r="N180" s="55"/>
      <c r="O180" s="55"/>
      <c r="P180" s="55"/>
      <c r="Q180" s="56"/>
    </row>
    <row r="181" spans="1:17" s="2" customFormat="1" x14ac:dyDescent="0.2">
      <c r="A181" s="67">
        <f>'[1]LISTE PRIX 2025'!A180</f>
        <v>0</v>
      </c>
      <c r="B181" s="80" t="str">
        <f>'[1]LISTE PRIX 2025'!B180</f>
        <v>Sacred Scents and Mystical Music</v>
      </c>
      <c r="C181" s="86">
        <f>'[1]LISTE PRIX 2025'!C180</f>
        <v>0</v>
      </c>
      <c r="D181" s="87">
        <f>'[1]LISTE PRIX 2025'!D180</f>
        <v>0</v>
      </c>
      <c r="E181" s="71" t="str">
        <f>'[1]LISTE PRIX 2025'!E180</f>
        <v>VBK_EN Sacred Scents</v>
      </c>
      <c r="F181" s="51"/>
      <c r="G181" s="72">
        <f>'[1]LISTE PRIX 2025'!G180</f>
        <v>14</v>
      </c>
      <c r="H181" s="72"/>
      <c r="I181" s="73"/>
      <c r="J181" s="74">
        <f>IF($K$9=$P$6,(ROUNDUP($G181*(1-$K$9),1)),9.3)</f>
        <v>9.3000000000000007</v>
      </c>
      <c r="K181" s="75">
        <f t="shared" si="8"/>
        <v>0</v>
      </c>
      <c r="L181" s="1"/>
      <c r="M181" s="55"/>
      <c r="N181" s="55"/>
      <c r="O181" s="55"/>
      <c r="P181" s="55"/>
      <c r="Q181" s="56"/>
    </row>
    <row r="182" spans="1:17" s="2" customFormat="1" x14ac:dyDescent="0.2">
      <c r="A182" s="67">
        <f>'[1]LISTE PRIX 2025'!A181</f>
        <v>0</v>
      </c>
      <c r="B182" s="68" t="str">
        <f>'[1]LISTE PRIX 2025'!B181</f>
        <v>Manuel 5 Éléments</v>
      </c>
      <c r="C182" s="245" t="str">
        <f>'[1]LISTE PRIX 2025'!C181</f>
        <v>Bilingue</v>
      </c>
      <c r="D182" s="87">
        <f>'[1]LISTE PRIX 2025'!D181</f>
        <v>0</v>
      </c>
      <c r="E182" s="71" t="str">
        <f>'[1]LISTE PRIX 2025'!E181</f>
        <v>VBK_Manuel_Elements</v>
      </c>
      <c r="F182" s="51"/>
      <c r="G182" s="72">
        <f>'[1]LISTE PRIX 2025'!G181</f>
        <v>4</v>
      </c>
      <c r="H182" s="72"/>
      <c r="I182" s="73"/>
      <c r="J182" s="74">
        <f>IF($K$9=$P$6,(ROUNDUP($G182*(1-$K$9),1)),2.6)</f>
        <v>2.6</v>
      </c>
      <c r="K182" s="75">
        <f t="shared" si="8"/>
        <v>0</v>
      </c>
      <c r="L182" s="1"/>
      <c r="M182" s="55"/>
      <c r="N182" s="55"/>
      <c r="O182" s="55"/>
      <c r="P182" s="55"/>
      <c r="Q182" s="56"/>
    </row>
    <row r="183" spans="1:17" s="2" customFormat="1" x14ac:dyDescent="0.2">
      <c r="A183" s="67">
        <f>'[1]LISTE PRIX 2025'!A182</f>
        <v>0</v>
      </c>
      <c r="B183" s="68" t="str">
        <f>'[1]LISTE PRIX 2025'!B182</f>
        <v>Croyances Amérindiennes</v>
      </c>
      <c r="C183" s="86">
        <f>'[1]LISTE PRIX 2025'!C182</f>
        <v>0</v>
      </c>
      <c r="D183" s="87">
        <f>'[1]LISTE PRIX 2025'!D182</f>
        <v>0</v>
      </c>
      <c r="E183" s="83" t="str">
        <f>'[1]LISTE PRIX 2025'!E182</f>
        <v>VBK_FR Croyances</v>
      </c>
      <c r="F183" s="51"/>
      <c r="G183" s="72">
        <f>'[1]LISTE PRIX 2025'!G182</f>
        <v>10</v>
      </c>
      <c r="H183" s="72"/>
      <c r="I183" s="73"/>
      <c r="J183" s="74">
        <f>IF($K$9=$P$6,(ROUNDUP($G183*(1-$K$9),1)),6.5)</f>
        <v>6.5</v>
      </c>
      <c r="K183" s="75">
        <f t="shared" si="8"/>
        <v>0</v>
      </c>
      <c r="L183" s="1"/>
      <c r="M183" s="55"/>
      <c r="N183" s="55"/>
      <c r="O183" s="55"/>
      <c r="P183" s="55"/>
      <c r="Q183" s="56"/>
    </row>
    <row r="184" spans="1:17" s="2" customFormat="1" x14ac:dyDescent="0.2">
      <c r="A184" s="89">
        <f>'[1]LISTE PRIX 2025'!A183</f>
        <v>0</v>
      </c>
      <c r="B184" s="90" t="str">
        <f>'[1]LISTE PRIX 2025'!B183</f>
        <v>Chamanisme initiatique</v>
      </c>
      <c r="C184" s="246">
        <f>'[1]LISTE PRIX 2025'!C183</f>
        <v>0</v>
      </c>
      <c r="D184" s="247">
        <f>'[1]LISTE PRIX 2025'!D183</f>
        <v>0</v>
      </c>
      <c r="E184" s="248" t="str">
        <f>'[1]LISTE PRIX 2025'!E183</f>
        <v>VBK_FR Chamanisme</v>
      </c>
      <c r="F184" s="51"/>
      <c r="G184" s="72">
        <f>'[1]LISTE PRIX 2025'!G183</f>
        <v>30</v>
      </c>
      <c r="H184" s="72"/>
      <c r="I184" s="73"/>
      <c r="J184" s="74">
        <f>IF($K$9=$P$6,(ROUNDUP($G184*(1-$K$9),1)),19.5)</f>
        <v>19.5</v>
      </c>
      <c r="K184" s="75">
        <f t="shared" si="8"/>
        <v>0</v>
      </c>
      <c r="L184" s="1"/>
      <c r="M184" s="55"/>
      <c r="N184" s="55"/>
      <c r="O184" s="55"/>
      <c r="P184" s="55"/>
      <c r="Q184" s="56"/>
    </row>
    <row r="185" spans="1:17" s="2" customFormat="1" ht="6" customHeight="1" thickBot="1" x14ac:dyDescent="0.25">
      <c r="A185" s="101">
        <f>'[1]LISTE PRIX 2025'!A184</f>
        <v>0</v>
      </c>
      <c r="B185" s="182">
        <f>'[1]LISTE PRIX 2025'!B184</f>
        <v>0</v>
      </c>
      <c r="C185" s="197">
        <f>'[1]LISTE PRIX 2025'!C184</f>
        <v>0</v>
      </c>
      <c r="D185" s="198">
        <f>'[1]LISTE PRIX 2025'!D184</f>
        <v>0</v>
      </c>
      <c r="E185" s="183">
        <f>'[1]LISTE PRIX 2025'!E184</f>
        <v>0</v>
      </c>
      <c r="F185" s="51"/>
      <c r="G185" s="184"/>
      <c r="H185" s="184"/>
      <c r="I185" s="185"/>
      <c r="J185" s="186"/>
      <c r="K185" s="187"/>
      <c r="L185" s="1"/>
      <c r="M185" s="55"/>
      <c r="N185" s="55"/>
      <c r="O185" s="55"/>
      <c r="P185" s="55"/>
      <c r="Q185" s="56"/>
    </row>
    <row r="186" spans="1:17" s="2" customFormat="1" ht="6" customHeight="1" x14ac:dyDescent="0.2">
      <c r="A186" s="57">
        <f>'[1]LISTE PRIX 2025'!A185</f>
        <v>0</v>
      </c>
      <c r="B186" s="110">
        <f>'[1]LISTE PRIX 2025'!B185</f>
        <v>0</v>
      </c>
      <c r="C186" s="111">
        <f>'[1]LISTE PRIX 2025'!C185</f>
        <v>0</v>
      </c>
      <c r="D186" s="112">
        <f>'[1]LISTE PRIX 2025'!D185</f>
        <v>0</v>
      </c>
      <c r="E186" s="113">
        <f>'[1]LISTE PRIX 2025'!E185</f>
        <v>0</v>
      </c>
      <c r="F186" s="51"/>
      <c r="G186" s="114"/>
      <c r="H186" s="114"/>
      <c r="I186" s="115"/>
      <c r="J186" s="116"/>
      <c r="K186" s="134"/>
      <c r="L186" s="1"/>
      <c r="M186" s="55"/>
      <c r="N186" s="55"/>
      <c r="O186" s="55"/>
      <c r="P186" s="55"/>
      <c r="Q186" s="56"/>
    </row>
    <row r="187" spans="1:17" s="2" customFormat="1" ht="15.95" customHeight="1" x14ac:dyDescent="0.2">
      <c r="A187" s="66" t="str">
        <f>'[1]LISTE PRIX 2025'!A186</f>
        <v>CDs</v>
      </c>
      <c r="B187" s="58">
        <f>'[1]LISTE PRIX 2025'!B186</f>
        <v>0</v>
      </c>
      <c r="C187" s="59">
        <f>'[1]LISTE PRIX 2025'!C186</f>
        <v>0</v>
      </c>
      <c r="D187" s="60">
        <f>'[1]LISTE PRIX 2025'!D186</f>
        <v>0</v>
      </c>
      <c r="E187" s="61">
        <f>'[1]LISTE PRIX 2025'!E186</f>
        <v>0</v>
      </c>
      <c r="F187" s="51"/>
      <c r="G187" s="118"/>
      <c r="H187" s="118"/>
      <c r="I187" s="119"/>
      <c r="J187" s="120"/>
      <c r="K187" s="135"/>
      <c r="L187" s="1"/>
      <c r="M187" s="55"/>
      <c r="N187" s="55"/>
      <c r="O187" s="55"/>
      <c r="P187" s="55"/>
      <c r="Q187" s="56"/>
    </row>
    <row r="188" spans="1:17" s="2" customFormat="1" x14ac:dyDescent="0.2">
      <c r="A188" s="67">
        <f>'[1]LISTE PRIX 2025'!A187</f>
        <v>0</v>
      </c>
      <c r="B188" s="68" t="str">
        <f>'[1]LISTE PRIX 2025'!B187</f>
        <v>Spirit Songs</v>
      </c>
      <c r="C188" s="86" t="str">
        <f>'[1]LISTE PRIX 2025'!C187</f>
        <v>Français</v>
      </c>
      <c r="D188" s="87">
        <f>'[1]LISTE PRIX 2025'!D187</f>
        <v>0</v>
      </c>
      <c r="E188" s="71" t="str">
        <f>'[1]LISTE PRIX 2025'!E187</f>
        <v>VCD_FR Spirit</v>
      </c>
      <c r="F188" s="51"/>
      <c r="G188" s="72">
        <f>'[1]LISTE PRIX 2025'!G187</f>
        <v>12</v>
      </c>
      <c r="H188" s="72"/>
      <c r="I188" s="73"/>
      <c r="J188" s="74">
        <f>ROUNDUP($G188*(1-$K$9),1)</f>
        <v>7.2</v>
      </c>
      <c r="K188" s="75">
        <f t="shared" ref="K188:K216" si="9">I188*J188</f>
        <v>0</v>
      </c>
      <c r="L188" s="1"/>
      <c r="M188" s="55"/>
      <c r="N188" s="55"/>
      <c r="O188" s="55"/>
      <c r="P188" s="55"/>
      <c r="Q188" s="56"/>
    </row>
    <row r="189" spans="1:17" s="2" customFormat="1" x14ac:dyDescent="0.2">
      <c r="A189" s="67">
        <f>'[1]LISTE PRIX 2025'!A188</f>
        <v>0</v>
      </c>
      <c r="B189" s="68">
        <f>'[1]LISTE PRIX 2025'!B188</f>
        <v>0</v>
      </c>
      <c r="C189" s="249">
        <f>'[1]LISTE PRIX 2025'!C188</f>
        <v>0</v>
      </c>
      <c r="D189" s="250" t="str">
        <f>'[1]LISTE PRIX 2025'!D188</f>
        <v>démo</v>
      </c>
      <c r="E189" s="71" t="str">
        <f>'[1]LISTE PRIX 2025'!E188</f>
        <v>VCD_FR Spirit_Demo</v>
      </c>
      <c r="F189" s="51"/>
      <c r="G189" s="72"/>
      <c r="H189" s="72"/>
      <c r="I189" s="73"/>
      <c r="J189" s="74">
        <v>5</v>
      </c>
      <c r="K189" s="75">
        <f t="shared" si="9"/>
        <v>0</v>
      </c>
      <c r="L189" s="1"/>
      <c r="M189" s="55"/>
      <c r="N189" s="55"/>
      <c r="O189" s="55"/>
      <c r="P189" s="55"/>
      <c r="Q189" s="56"/>
    </row>
    <row r="190" spans="1:17" s="2" customFormat="1" x14ac:dyDescent="0.2">
      <c r="A190" s="67">
        <f>'[1]LISTE PRIX 2025'!A189</f>
        <v>0</v>
      </c>
      <c r="B190" s="68" t="str">
        <f>'[1]LISTE PRIX 2025'!B189</f>
        <v>Spirit Songs</v>
      </c>
      <c r="C190" s="251" t="str">
        <f>'[1]LISTE PRIX 2025'!C189</f>
        <v>Anglais</v>
      </c>
      <c r="D190" s="87">
        <f>'[1]LISTE PRIX 2025'!D189</f>
        <v>0</v>
      </c>
      <c r="E190" s="71" t="str">
        <f>'[1]LISTE PRIX 2025'!E189</f>
        <v>VCD_EN Spirit</v>
      </c>
      <c r="F190" s="51"/>
      <c r="G190" s="72">
        <f>'[1]LISTE PRIX 2025'!G189</f>
        <v>12</v>
      </c>
      <c r="H190" s="72"/>
      <c r="I190" s="73"/>
      <c r="J190" s="74">
        <f>$J$188</f>
        <v>7.2</v>
      </c>
      <c r="K190" s="75">
        <f t="shared" si="9"/>
        <v>0</v>
      </c>
      <c r="L190" s="1"/>
      <c r="M190" s="55"/>
      <c r="N190" s="55"/>
      <c r="O190" s="55"/>
      <c r="P190" s="55"/>
      <c r="Q190" s="56"/>
    </row>
    <row r="191" spans="1:17" s="2" customFormat="1" x14ac:dyDescent="0.2">
      <c r="A191" s="67">
        <f>'[1]LISTE PRIX 2025'!A190</f>
        <v>0</v>
      </c>
      <c r="B191" s="68">
        <f>'[1]LISTE PRIX 2025'!B190</f>
        <v>0</v>
      </c>
      <c r="C191" s="249">
        <f>'[1]LISTE PRIX 2025'!C190</f>
        <v>0</v>
      </c>
      <c r="D191" s="250" t="str">
        <f>'[1]LISTE PRIX 2025'!D190</f>
        <v>démo</v>
      </c>
      <c r="E191" s="71" t="str">
        <f>'[1]LISTE PRIX 2025'!E190</f>
        <v>VCD_EN Spirit_Demo</v>
      </c>
      <c r="F191" s="51"/>
      <c r="G191" s="72"/>
      <c r="H191" s="72"/>
      <c r="I191" s="73"/>
      <c r="J191" s="74">
        <f>$J$189</f>
        <v>5</v>
      </c>
      <c r="K191" s="75">
        <f t="shared" si="9"/>
        <v>0</v>
      </c>
      <c r="L191" s="1"/>
      <c r="M191" s="55"/>
      <c r="N191" s="55"/>
      <c r="O191" s="55"/>
      <c r="P191" s="55"/>
      <c r="Q191" s="56"/>
    </row>
    <row r="192" spans="1:17" s="2" customFormat="1" x14ac:dyDescent="0.2">
      <c r="A192" s="67"/>
      <c r="B192" s="68" t="str">
        <f>'[1]LISTE PRIX 2025'!B191</f>
        <v>Tambours de la Terre Mère</v>
      </c>
      <c r="C192" s="177" t="str">
        <f>'[1]LISTE PRIX 2025'!C191</f>
        <v>Français</v>
      </c>
      <c r="D192" s="87">
        <f>'[1]LISTE PRIX 2025'!D191</f>
        <v>0</v>
      </c>
      <c r="E192" s="71" t="str">
        <f>'[1]LISTE PRIX 2025'!E191</f>
        <v>VCD_FR Tambours</v>
      </c>
      <c r="F192" s="51"/>
      <c r="G192" s="72">
        <f>'[1]LISTE PRIX 2025'!G191</f>
        <v>12</v>
      </c>
      <c r="H192" s="72"/>
      <c r="I192" s="73"/>
      <c r="J192" s="74">
        <f>$J$188</f>
        <v>7.2</v>
      </c>
      <c r="K192" s="75">
        <f t="shared" si="9"/>
        <v>0</v>
      </c>
      <c r="L192" s="1"/>
      <c r="M192" s="55"/>
      <c r="N192" s="55"/>
      <c r="O192" s="55"/>
      <c r="P192" s="55"/>
      <c r="Q192" s="56"/>
    </row>
    <row r="193" spans="1:17" s="2" customFormat="1" x14ac:dyDescent="0.2">
      <c r="A193" s="67"/>
      <c r="B193" s="68">
        <f>'[1]LISTE PRIX 2025'!B192</f>
        <v>0</v>
      </c>
      <c r="C193" s="251">
        <f>'[1]LISTE PRIX 2025'!C192</f>
        <v>0</v>
      </c>
      <c r="D193" s="250" t="str">
        <f>'[1]LISTE PRIX 2025'!D192</f>
        <v>démo</v>
      </c>
      <c r="E193" s="71" t="str">
        <f>'[1]LISTE PRIX 2025'!E192</f>
        <v>VCD_FR Tambours_Demo</v>
      </c>
      <c r="F193" s="51"/>
      <c r="G193" s="72"/>
      <c r="H193" s="72"/>
      <c r="I193" s="73"/>
      <c r="J193" s="74">
        <f>$J$189</f>
        <v>5</v>
      </c>
      <c r="K193" s="75">
        <f t="shared" si="9"/>
        <v>0</v>
      </c>
      <c r="L193" s="1"/>
      <c r="M193" s="55"/>
      <c r="N193" s="55"/>
      <c r="O193" s="55"/>
      <c r="P193" s="55"/>
      <c r="Q193" s="56"/>
    </row>
    <row r="194" spans="1:17" s="2" customFormat="1" x14ac:dyDescent="0.2">
      <c r="A194" s="67">
        <f>'[1]LISTE PRIX 2025'!A193</f>
        <v>0</v>
      </c>
      <c r="B194" s="68" t="str">
        <f>'[1]LISTE PRIX 2025'!B193</f>
        <v>Earth Drums</v>
      </c>
      <c r="C194" s="251" t="str">
        <f>'[1]LISTE PRIX 2025'!C193</f>
        <v>Anglais</v>
      </c>
      <c r="D194" s="87">
        <f>'[1]LISTE PRIX 2025'!D193</f>
        <v>0</v>
      </c>
      <c r="E194" s="71" t="str">
        <f>'[1]LISTE PRIX 2025'!E193</f>
        <v>VCD_EN Earth Drums</v>
      </c>
      <c r="F194" s="51"/>
      <c r="G194" s="72">
        <f>'[1]LISTE PRIX 2025'!G193</f>
        <v>12</v>
      </c>
      <c r="H194" s="72"/>
      <c r="I194" s="73"/>
      <c r="J194" s="74">
        <f>$J$188</f>
        <v>7.2</v>
      </c>
      <c r="K194" s="75">
        <f t="shared" si="9"/>
        <v>0</v>
      </c>
      <c r="L194" s="1"/>
      <c r="M194" s="55"/>
      <c r="N194" s="55"/>
      <c r="O194" s="55"/>
      <c r="P194" s="55"/>
      <c r="Q194" s="56"/>
    </row>
    <row r="195" spans="1:17" s="2" customFormat="1" x14ac:dyDescent="0.2">
      <c r="A195" s="67">
        <f>'[1]LISTE PRIX 2025'!A194</f>
        <v>0</v>
      </c>
      <c r="B195" s="252">
        <f>'[1]LISTE PRIX 2025'!B194</f>
        <v>0</v>
      </c>
      <c r="C195" s="249">
        <f>'[1]LISTE PRIX 2025'!C194</f>
        <v>0</v>
      </c>
      <c r="D195" s="250" t="str">
        <f>'[1]LISTE PRIX 2025'!D194</f>
        <v>démo</v>
      </c>
      <c r="E195" s="71" t="str">
        <f>'[1]LISTE PRIX 2025'!E194</f>
        <v>VCD_EN Earth Drum_Dem</v>
      </c>
      <c r="F195" s="51"/>
      <c r="G195" s="72"/>
      <c r="H195" s="72"/>
      <c r="I195" s="73"/>
      <c r="J195" s="74">
        <f>$J$189</f>
        <v>5</v>
      </c>
      <c r="K195" s="75">
        <f t="shared" si="9"/>
        <v>0</v>
      </c>
      <c r="L195" s="1"/>
      <c r="M195" s="55"/>
      <c r="N195" s="55"/>
      <c r="O195" s="55"/>
      <c r="P195" s="55"/>
      <c r="Q195" s="56"/>
    </row>
    <row r="196" spans="1:17" s="2" customFormat="1" x14ac:dyDescent="0.2">
      <c r="A196" s="67">
        <f>'[1]LISTE PRIX 2025'!A195</f>
        <v>0</v>
      </c>
      <c r="B196" s="68" t="str">
        <f>'[1]LISTE PRIX 2025'!B195</f>
        <v>Sons du Ciel</v>
      </c>
      <c r="C196" s="86" t="str">
        <f>'[1]LISTE PRIX 2025'!C195</f>
        <v>Français</v>
      </c>
      <c r="D196" s="87">
        <f>'[1]LISTE PRIX 2025'!D195</f>
        <v>0</v>
      </c>
      <c r="E196" s="71" t="str">
        <f>'[1]LISTE PRIX 2025'!E195</f>
        <v>VCD_FR Sons Ciel</v>
      </c>
      <c r="F196" s="51"/>
      <c r="G196" s="72">
        <f>'[1]LISTE PRIX 2025'!G195</f>
        <v>12</v>
      </c>
      <c r="H196" s="72"/>
      <c r="I196" s="73"/>
      <c r="J196" s="74">
        <f>$J$188</f>
        <v>7.2</v>
      </c>
      <c r="K196" s="75">
        <f t="shared" si="9"/>
        <v>0</v>
      </c>
      <c r="L196" s="1"/>
      <c r="M196" s="55"/>
      <c r="N196" s="55"/>
      <c r="O196" s="55"/>
      <c r="P196" s="55"/>
      <c r="Q196" s="56"/>
    </row>
    <row r="197" spans="1:17" s="2" customFormat="1" x14ac:dyDescent="0.2">
      <c r="A197" s="67">
        <f>'[1]LISTE PRIX 2025'!A196</f>
        <v>0</v>
      </c>
      <c r="B197" s="68">
        <f>'[1]LISTE PRIX 2025'!B196</f>
        <v>0</v>
      </c>
      <c r="C197" s="249">
        <f>'[1]LISTE PRIX 2025'!C196</f>
        <v>0</v>
      </c>
      <c r="D197" s="250" t="str">
        <f>'[1]LISTE PRIX 2025'!D196</f>
        <v>démo</v>
      </c>
      <c r="E197" s="71" t="str">
        <f>'[1]LISTE PRIX 2025'!E196</f>
        <v>VCD_FR Sons Ciel_Demo</v>
      </c>
      <c r="F197" s="51"/>
      <c r="G197" s="72"/>
      <c r="H197" s="72"/>
      <c r="I197" s="73"/>
      <c r="J197" s="74">
        <f>$J$189</f>
        <v>5</v>
      </c>
      <c r="K197" s="75">
        <f t="shared" si="9"/>
        <v>0</v>
      </c>
      <c r="L197" s="1"/>
      <c r="M197" s="55"/>
      <c r="N197" s="55"/>
      <c r="O197" s="55"/>
      <c r="P197" s="55"/>
      <c r="Q197" s="56"/>
    </row>
    <row r="198" spans="1:17" s="2" customFormat="1" x14ac:dyDescent="0.2">
      <c r="A198" s="67">
        <f>'[1]LISTE PRIX 2025'!A197</f>
        <v>0</v>
      </c>
      <c r="B198" s="68" t="str">
        <f>'[1]LISTE PRIX 2025'!B197</f>
        <v>Sky Songs</v>
      </c>
      <c r="C198" s="251" t="str">
        <f>'[1]LISTE PRIX 2025'!C197</f>
        <v>Anglais</v>
      </c>
      <c r="D198" s="87">
        <f>'[1]LISTE PRIX 2025'!D197</f>
        <v>0</v>
      </c>
      <c r="E198" s="71" t="str">
        <f>'[1]LISTE PRIX 2025'!E197</f>
        <v>VCD_EN Sky Songs</v>
      </c>
      <c r="F198" s="51"/>
      <c r="G198" s="72">
        <f>'[1]LISTE PRIX 2025'!G197</f>
        <v>12</v>
      </c>
      <c r="H198" s="72"/>
      <c r="I198" s="73"/>
      <c r="J198" s="74">
        <f>$J$188</f>
        <v>7.2</v>
      </c>
      <c r="K198" s="75">
        <f t="shared" si="9"/>
        <v>0</v>
      </c>
      <c r="L198" s="1"/>
      <c r="M198" s="55"/>
      <c r="N198" s="55"/>
      <c r="O198" s="55"/>
      <c r="P198" s="55"/>
      <c r="Q198" s="56"/>
    </row>
    <row r="199" spans="1:17" s="2" customFormat="1" x14ac:dyDescent="0.2">
      <c r="A199" s="67">
        <f>'[1]LISTE PRIX 2025'!A198</f>
        <v>0</v>
      </c>
      <c r="B199" s="68">
        <f>'[1]LISTE PRIX 2025'!B198</f>
        <v>0</v>
      </c>
      <c r="C199" s="249">
        <f>'[1]LISTE PRIX 2025'!C198</f>
        <v>0</v>
      </c>
      <c r="D199" s="250" t="str">
        <f>'[1]LISTE PRIX 2025'!D198</f>
        <v>démo</v>
      </c>
      <c r="E199" s="71" t="str">
        <f>'[1]LISTE PRIX 2025'!E198</f>
        <v>VCD_EN Sky Songs_Demo</v>
      </c>
      <c r="F199" s="51"/>
      <c r="G199" s="72"/>
      <c r="H199" s="72"/>
      <c r="I199" s="73"/>
      <c r="J199" s="74">
        <f>$J$189</f>
        <v>5</v>
      </c>
      <c r="K199" s="75">
        <f t="shared" si="9"/>
        <v>0</v>
      </c>
      <c r="L199" s="1"/>
      <c r="M199" s="55"/>
      <c r="N199" s="55"/>
      <c r="O199" s="55"/>
      <c r="P199" s="55"/>
      <c r="Q199" s="56"/>
    </row>
    <row r="200" spans="1:17" s="2" customFormat="1" x14ac:dyDescent="0.2">
      <c r="A200" s="67">
        <f>'[1]LISTE PRIX 2025'!A199</f>
        <v>0</v>
      </c>
      <c r="B200" s="68" t="str">
        <f>'[1]LISTE PRIX 2025'!B199</f>
        <v>Mystères</v>
      </c>
      <c r="C200" s="86" t="str">
        <f>'[1]LISTE PRIX 2025'!C199</f>
        <v>Français</v>
      </c>
      <c r="D200" s="87">
        <f>'[1]LISTE PRIX 2025'!D199</f>
        <v>0</v>
      </c>
      <c r="E200" s="71" t="str">
        <f>'[1]LISTE PRIX 2025'!E199</f>
        <v>VCD_FR Mysteres</v>
      </c>
      <c r="F200" s="51"/>
      <c r="G200" s="72">
        <f>'[1]LISTE PRIX 2025'!G199</f>
        <v>12</v>
      </c>
      <c r="H200" s="72"/>
      <c r="I200" s="73"/>
      <c r="J200" s="74">
        <f>$J$188</f>
        <v>7.2</v>
      </c>
      <c r="K200" s="75">
        <f t="shared" si="9"/>
        <v>0</v>
      </c>
      <c r="L200" s="1"/>
      <c r="M200" s="55"/>
      <c r="N200" s="55"/>
      <c r="O200" s="55"/>
      <c r="P200" s="55"/>
      <c r="Q200" s="56"/>
    </row>
    <row r="201" spans="1:17" s="2" customFormat="1" x14ac:dyDescent="0.2">
      <c r="A201" s="67">
        <f>'[1]LISTE PRIX 2025'!A200</f>
        <v>0</v>
      </c>
      <c r="B201" s="68">
        <f>'[1]LISTE PRIX 2025'!B200</f>
        <v>0</v>
      </c>
      <c r="C201" s="249">
        <f>'[1]LISTE PRIX 2025'!C200</f>
        <v>0</v>
      </c>
      <c r="D201" s="250" t="str">
        <f>'[1]LISTE PRIX 2025'!D200</f>
        <v>démo</v>
      </c>
      <c r="E201" s="71" t="str">
        <f>'[1]LISTE PRIX 2025'!E200</f>
        <v>VCD_FR Mysteres_Demo</v>
      </c>
      <c r="F201" s="51"/>
      <c r="G201" s="72"/>
      <c r="H201" s="72"/>
      <c r="I201" s="73"/>
      <c r="J201" s="74">
        <f>$J$189</f>
        <v>5</v>
      </c>
      <c r="K201" s="75">
        <f t="shared" si="9"/>
        <v>0</v>
      </c>
      <c r="L201" s="1"/>
      <c r="M201" s="55"/>
      <c r="N201" s="55"/>
      <c r="O201" s="55"/>
      <c r="P201" s="55"/>
      <c r="Q201" s="56"/>
    </row>
    <row r="202" spans="1:17" s="2" customFormat="1" x14ac:dyDescent="0.2">
      <c r="A202" s="67">
        <f>'[1]LISTE PRIX 2025'!A201</f>
        <v>0</v>
      </c>
      <c r="B202" s="68" t="str">
        <f>'[1]LISTE PRIX 2025'!B201</f>
        <v>Mysteries</v>
      </c>
      <c r="C202" s="251" t="str">
        <f>'[1]LISTE PRIX 2025'!C201</f>
        <v>Anglais</v>
      </c>
      <c r="D202" s="87">
        <f>'[1]LISTE PRIX 2025'!D201</f>
        <v>0</v>
      </c>
      <c r="E202" s="71" t="str">
        <f>'[1]LISTE PRIX 2025'!E201</f>
        <v>VCD_EN Mysteries</v>
      </c>
      <c r="F202" s="51"/>
      <c r="G202" s="72">
        <f>'[1]LISTE PRIX 2025'!G201</f>
        <v>12</v>
      </c>
      <c r="H202" s="72"/>
      <c r="I202" s="73"/>
      <c r="J202" s="74">
        <f>$J$188</f>
        <v>7.2</v>
      </c>
      <c r="K202" s="75">
        <f t="shared" si="9"/>
        <v>0</v>
      </c>
      <c r="L202" s="1"/>
      <c r="M202" s="55"/>
      <c r="N202" s="55"/>
      <c r="O202" s="55"/>
      <c r="P202" s="55"/>
      <c r="Q202" s="56"/>
    </row>
    <row r="203" spans="1:17" s="2" customFormat="1" x14ac:dyDescent="0.2">
      <c r="A203" s="67">
        <f>'[1]LISTE PRIX 2025'!A202</f>
        <v>0</v>
      </c>
      <c r="B203" s="68">
        <f>'[1]LISTE PRIX 2025'!B202</f>
        <v>0</v>
      </c>
      <c r="C203" s="249">
        <f>'[1]LISTE PRIX 2025'!C202</f>
        <v>0</v>
      </c>
      <c r="D203" s="250" t="str">
        <f>'[1]LISTE PRIX 2025'!D202</f>
        <v>démo</v>
      </c>
      <c r="E203" s="71" t="str">
        <f>'[1]LISTE PRIX 2025'!E202</f>
        <v>VCD_EN Mysteries_Demo</v>
      </c>
      <c r="F203" s="51"/>
      <c r="G203" s="72"/>
      <c r="H203" s="72"/>
      <c r="I203" s="73"/>
      <c r="J203" s="74">
        <f>$J$189</f>
        <v>5</v>
      </c>
      <c r="K203" s="75">
        <f t="shared" si="9"/>
        <v>0</v>
      </c>
      <c r="L203" s="1"/>
      <c r="M203" s="55"/>
      <c r="N203" s="55"/>
      <c r="O203" s="55"/>
      <c r="P203" s="55"/>
      <c r="Q203" s="56"/>
    </row>
    <row r="204" spans="1:17" s="2" customFormat="1" x14ac:dyDescent="0.2">
      <c r="A204" s="67">
        <f>'[1]LISTE PRIX 2025'!A203</f>
        <v>0</v>
      </c>
      <c r="B204" s="68" t="str">
        <f>'[1]LISTE PRIX 2025'!B203</f>
        <v>Sérénité</v>
      </c>
      <c r="C204" s="86" t="str">
        <f>'[1]LISTE PRIX 2025'!C203</f>
        <v>Français</v>
      </c>
      <c r="D204" s="87">
        <f>'[1]LISTE PRIX 2025'!D203</f>
        <v>0</v>
      </c>
      <c r="E204" s="71" t="str">
        <f>'[1]LISTE PRIX 2025'!E203</f>
        <v>VCD_FR Serenite</v>
      </c>
      <c r="F204" s="51"/>
      <c r="G204" s="72">
        <f>'[1]LISTE PRIX 2025'!G203</f>
        <v>12</v>
      </c>
      <c r="H204" s="72"/>
      <c r="I204" s="73"/>
      <c r="J204" s="74">
        <f>$J$188</f>
        <v>7.2</v>
      </c>
      <c r="K204" s="75">
        <f t="shared" si="9"/>
        <v>0</v>
      </c>
      <c r="L204" s="1"/>
      <c r="M204" s="55"/>
      <c r="N204" s="55"/>
      <c r="O204" s="55"/>
      <c r="P204" s="55"/>
      <c r="Q204" s="56"/>
    </row>
    <row r="205" spans="1:17" s="2" customFormat="1" x14ac:dyDescent="0.2">
      <c r="A205" s="67">
        <f>'[1]LISTE PRIX 2025'!A204</f>
        <v>0</v>
      </c>
      <c r="B205" s="68">
        <f>'[1]LISTE PRIX 2025'!B204</f>
        <v>0</v>
      </c>
      <c r="C205" s="249">
        <f>'[1]LISTE PRIX 2025'!C204</f>
        <v>0</v>
      </c>
      <c r="D205" s="250" t="str">
        <f>'[1]LISTE PRIX 2025'!D204</f>
        <v>démo</v>
      </c>
      <c r="E205" s="71" t="str">
        <f>'[1]LISTE PRIX 2025'!E204</f>
        <v>VCD_FR Serenite_Demo</v>
      </c>
      <c r="F205" s="51"/>
      <c r="G205" s="72"/>
      <c r="H205" s="72"/>
      <c r="I205" s="73"/>
      <c r="J205" s="74">
        <f>$J$189</f>
        <v>5</v>
      </c>
      <c r="K205" s="75">
        <f t="shared" si="9"/>
        <v>0</v>
      </c>
      <c r="L205" s="1"/>
      <c r="M205" s="55"/>
      <c r="N205" s="55"/>
      <c r="O205" s="55"/>
      <c r="P205" s="55"/>
      <c r="Q205" s="56"/>
    </row>
    <row r="206" spans="1:17" s="2" customFormat="1" x14ac:dyDescent="0.2">
      <c r="A206" s="67">
        <f>'[1]LISTE PRIX 2025'!A205</f>
        <v>0</v>
      </c>
      <c r="B206" s="68" t="str">
        <f>'[1]LISTE PRIX 2025'!B205</f>
        <v>Serenity</v>
      </c>
      <c r="C206" s="251" t="str">
        <f>'[1]LISTE PRIX 2025'!C205</f>
        <v>Anglais</v>
      </c>
      <c r="D206" s="250">
        <f>'[1]LISTE PRIX 2025'!D205</f>
        <v>0</v>
      </c>
      <c r="E206" s="71" t="str">
        <f>'[1]LISTE PRIX 2025'!E205</f>
        <v>VCD_EN Serenity</v>
      </c>
      <c r="F206" s="51"/>
      <c r="G206" s="72">
        <f>'[1]LISTE PRIX 2025'!G205</f>
        <v>12</v>
      </c>
      <c r="H206" s="72"/>
      <c r="I206" s="73"/>
      <c r="J206" s="74">
        <f>$J$188</f>
        <v>7.2</v>
      </c>
      <c r="K206" s="75">
        <f t="shared" si="9"/>
        <v>0</v>
      </c>
      <c r="L206" s="1"/>
      <c r="M206" s="55"/>
      <c r="N206" s="55"/>
      <c r="O206" s="55"/>
      <c r="P206" s="55"/>
      <c r="Q206" s="56"/>
    </row>
    <row r="207" spans="1:17" s="2" customFormat="1" x14ac:dyDescent="0.2">
      <c r="A207" s="67">
        <f>'[1]LISTE PRIX 2025'!A206</f>
        <v>0</v>
      </c>
      <c r="B207" s="68">
        <f>'[1]LISTE PRIX 2025'!B206</f>
        <v>0</v>
      </c>
      <c r="C207" s="249">
        <f>'[1]LISTE PRIX 2025'!C206</f>
        <v>0</v>
      </c>
      <c r="D207" s="250" t="str">
        <f>'[1]LISTE PRIX 2025'!D206</f>
        <v>démo</v>
      </c>
      <c r="E207" s="71" t="str">
        <f>'[1]LISTE PRIX 2025'!E206</f>
        <v>VCD_EN Serenity_Demo</v>
      </c>
      <c r="F207" s="51"/>
      <c r="G207" s="72"/>
      <c r="H207" s="72"/>
      <c r="I207" s="73"/>
      <c r="J207" s="74">
        <f>$J$189</f>
        <v>5</v>
      </c>
      <c r="K207" s="75">
        <f t="shared" si="9"/>
        <v>0</v>
      </c>
      <c r="L207" s="1"/>
      <c r="M207" s="55"/>
      <c r="N207" s="55"/>
      <c r="O207" s="55"/>
      <c r="P207" s="55"/>
      <c r="Q207" s="56"/>
    </row>
    <row r="208" spans="1:17" s="2" customFormat="1" x14ac:dyDescent="0.2">
      <c r="A208" s="67">
        <f>'[1]LISTE PRIX 2025'!A207</f>
        <v>0</v>
      </c>
      <c r="B208" s="68" t="str">
        <f>'[1]LISTE PRIX 2025'!B207</f>
        <v>Chants dans la Tradition Amérindienne</v>
      </c>
      <c r="C208" s="86" t="str">
        <f>'[1]LISTE PRIX 2025'!C207</f>
        <v>Français</v>
      </c>
      <c r="D208" s="87">
        <f>'[1]LISTE PRIX 2025'!D207</f>
        <v>0</v>
      </c>
      <c r="E208" s="71" t="str">
        <f>'[1]LISTE PRIX 2025'!E207</f>
        <v>VCD_FR Tradition</v>
      </c>
      <c r="F208" s="51"/>
      <c r="G208" s="72">
        <f>'[1]LISTE PRIX 2025'!G207</f>
        <v>12</v>
      </c>
      <c r="H208" s="72"/>
      <c r="I208" s="73"/>
      <c r="J208" s="74">
        <f>$J$188</f>
        <v>7.2</v>
      </c>
      <c r="K208" s="75">
        <f t="shared" si="9"/>
        <v>0</v>
      </c>
      <c r="L208" s="1"/>
      <c r="M208" s="55"/>
      <c r="N208" s="55"/>
      <c r="O208" s="55"/>
      <c r="P208" s="55"/>
      <c r="Q208" s="56"/>
    </row>
    <row r="209" spans="1:17" s="2" customFormat="1" x14ac:dyDescent="0.2">
      <c r="A209" s="67">
        <f>'[1]LISTE PRIX 2025'!A208</f>
        <v>0</v>
      </c>
      <c r="B209" s="68">
        <f>'[1]LISTE PRIX 2025'!B208</f>
        <v>0</v>
      </c>
      <c r="C209" s="249">
        <f>'[1]LISTE PRIX 2025'!C208</f>
        <v>0</v>
      </c>
      <c r="D209" s="250" t="str">
        <f>'[1]LISTE PRIX 2025'!D208</f>
        <v>démo</v>
      </c>
      <c r="E209" s="71" t="str">
        <f>'[1]LISTE PRIX 2025'!E208</f>
        <v>VCD_FR Tradition_Demo</v>
      </c>
      <c r="F209" s="51"/>
      <c r="G209" s="72"/>
      <c r="H209" s="72"/>
      <c r="I209" s="73"/>
      <c r="J209" s="74">
        <f>$J$189</f>
        <v>5</v>
      </c>
      <c r="K209" s="75">
        <f t="shared" si="9"/>
        <v>0</v>
      </c>
      <c r="L209" s="1"/>
      <c r="M209" s="55"/>
      <c r="N209" s="55"/>
      <c r="O209" s="55"/>
      <c r="P209" s="55"/>
      <c r="Q209" s="56"/>
    </row>
    <row r="210" spans="1:17" s="2" customFormat="1" x14ac:dyDescent="0.2">
      <c r="A210" s="67">
        <f>'[1]LISTE PRIX 2025'!A209</f>
        <v>0</v>
      </c>
      <c r="B210" s="68" t="str">
        <f>'[1]LISTE PRIX 2025'!B209</f>
        <v>Chants in the Native American Tradition</v>
      </c>
      <c r="C210" s="251" t="str">
        <f>'[1]LISTE PRIX 2025'!C209</f>
        <v>Anglais</v>
      </c>
      <c r="D210" s="250">
        <f>'[1]LISTE PRIX 2025'!D209</f>
        <v>0</v>
      </c>
      <c r="E210" s="71" t="str">
        <f>'[1]LISTE PRIX 2025'!E209</f>
        <v>VCD_EN Native</v>
      </c>
      <c r="F210" s="51"/>
      <c r="G210" s="72">
        <f>'[1]LISTE PRIX 2025'!G209</f>
        <v>12</v>
      </c>
      <c r="H210" s="72"/>
      <c r="I210" s="73"/>
      <c r="J210" s="74">
        <f>$J$188</f>
        <v>7.2</v>
      </c>
      <c r="K210" s="75">
        <f t="shared" si="9"/>
        <v>0</v>
      </c>
      <c r="L210" s="1"/>
      <c r="M210" s="55"/>
      <c r="N210" s="55"/>
      <c r="O210" s="55"/>
      <c r="P210" s="55"/>
      <c r="Q210" s="56"/>
    </row>
    <row r="211" spans="1:17" s="2" customFormat="1" x14ac:dyDescent="0.2">
      <c r="A211" s="67">
        <f>'[1]LISTE PRIX 2025'!A210</f>
        <v>0</v>
      </c>
      <c r="B211" s="68">
        <f>'[1]LISTE PRIX 2025'!B210</f>
        <v>0</v>
      </c>
      <c r="C211" s="249">
        <f>'[1]LISTE PRIX 2025'!C210</f>
        <v>0</v>
      </c>
      <c r="D211" s="250" t="str">
        <f>'[1]LISTE PRIX 2025'!D210</f>
        <v>démo</v>
      </c>
      <c r="E211" s="71" t="str">
        <f>'[1]LISTE PRIX 2025'!E210</f>
        <v>VCD_EN Native_Demo</v>
      </c>
      <c r="F211" s="51"/>
      <c r="G211" s="72"/>
      <c r="H211" s="72"/>
      <c r="I211" s="73"/>
      <c r="J211" s="74">
        <f>$J$189</f>
        <v>5</v>
      </c>
      <c r="K211" s="75">
        <f t="shared" si="9"/>
        <v>0</v>
      </c>
      <c r="L211" s="1"/>
      <c r="M211" s="55"/>
      <c r="N211" s="55"/>
      <c r="O211" s="55"/>
      <c r="P211" s="55"/>
      <c r="Q211" s="56"/>
    </row>
    <row r="212" spans="1:17" s="2" customFormat="1" x14ac:dyDescent="0.2">
      <c r="A212" s="67">
        <f>'[1]LISTE PRIX 2025'!A211</f>
        <v>0</v>
      </c>
      <c r="B212" s="68" t="str">
        <f>'[1]LISTE PRIX 2025'!B211</f>
        <v>Les Chants du Cygne</v>
      </c>
      <c r="C212" s="86" t="str">
        <f>'[1]LISTE PRIX 2025'!C211</f>
        <v>Français</v>
      </c>
      <c r="D212" s="87">
        <f>'[1]LISTE PRIX 2025'!D211</f>
        <v>0</v>
      </c>
      <c r="E212" s="71" t="str">
        <f>'[1]LISTE PRIX 2025'!E211</f>
        <v>VCD_FR Cygne</v>
      </c>
      <c r="F212" s="51"/>
      <c r="G212" s="72">
        <f>'[1]LISTE PRIX 2025'!G211</f>
        <v>12</v>
      </c>
      <c r="H212" s="72"/>
      <c r="I212" s="73"/>
      <c r="J212" s="74">
        <f>$J$188</f>
        <v>7.2</v>
      </c>
      <c r="K212" s="75">
        <f t="shared" si="9"/>
        <v>0</v>
      </c>
      <c r="L212" s="1"/>
      <c r="M212" s="55"/>
      <c r="N212" s="55"/>
      <c r="O212" s="55"/>
      <c r="P212" s="55"/>
      <c r="Q212" s="56"/>
    </row>
    <row r="213" spans="1:17" s="2" customFormat="1" x14ac:dyDescent="0.2">
      <c r="A213" s="67">
        <f>'[1]LISTE PRIX 2025'!A212</f>
        <v>0</v>
      </c>
      <c r="B213" s="68">
        <f>'[1]LISTE PRIX 2025'!B212</f>
        <v>0</v>
      </c>
      <c r="C213" s="249">
        <f>'[1]LISTE PRIX 2025'!C212</f>
        <v>0</v>
      </c>
      <c r="D213" s="250" t="str">
        <f>'[1]LISTE PRIX 2025'!D212</f>
        <v>démo</v>
      </c>
      <c r="E213" s="71" t="str">
        <f>'[1]LISTE PRIX 2025'!E212</f>
        <v>VCD_FR Cygne_Demo</v>
      </c>
      <c r="F213" s="51"/>
      <c r="G213" s="72"/>
      <c r="H213" s="72"/>
      <c r="I213" s="73"/>
      <c r="J213" s="74">
        <f>$J$189</f>
        <v>5</v>
      </c>
      <c r="K213" s="75">
        <f t="shared" si="9"/>
        <v>0</v>
      </c>
      <c r="L213" s="1"/>
      <c r="M213" s="55"/>
      <c r="N213" s="55"/>
      <c r="O213" s="55"/>
      <c r="P213" s="55"/>
      <c r="Q213" s="56"/>
    </row>
    <row r="214" spans="1:17" s="2" customFormat="1" x14ac:dyDescent="0.2">
      <c r="A214" s="67">
        <f>'[1]LISTE PRIX 2025'!A213</f>
        <v>0</v>
      </c>
      <c r="B214" s="68" t="str">
        <f>'[1]LISTE PRIX 2025'!B213</f>
        <v>Swan Songs</v>
      </c>
      <c r="C214" s="251" t="str">
        <f>'[1]LISTE PRIX 2025'!C213</f>
        <v>Anglais</v>
      </c>
      <c r="D214" s="250">
        <f>'[1]LISTE PRIX 2025'!D213</f>
        <v>0</v>
      </c>
      <c r="E214" s="71" t="str">
        <f>'[1]LISTE PRIX 2025'!E213</f>
        <v>VCD_EN Swan</v>
      </c>
      <c r="F214" s="51"/>
      <c r="G214" s="72">
        <f>'[1]LISTE PRIX 2025'!G213</f>
        <v>12</v>
      </c>
      <c r="H214" s="72"/>
      <c r="I214" s="73"/>
      <c r="J214" s="74">
        <f>$J$188</f>
        <v>7.2</v>
      </c>
      <c r="K214" s="75">
        <f t="shared" si="9"/>
        <v>0</v>
      </c>
      <c r="L214" s="1"/>
      <c r="M214" s="55"/>
      <c r="N214" s="55"/>
      <c r="O214" s="55"/>
      <c r="P214" s="55"/>
      <c r="Q214" s="56"/>
    </row>
    <row r="215" spans="1:17" s="2" customFormat="1" x14ac:dyDescent="0.2">
      <c r="A215" s="67">
        <f>'[1]LISTE PRIX 2025'!A214</f>
        <v>0</v>
      </c>
      <c r="B215" s="68">
        <f>'[1]LISTE PRIX 2025'!B214</f>
        <v>0</v>
      </c>
      <c r="C215" s="249">
        <f>'[1]LISTE PRIX 2025'!C214</f>
        <v>0</v>
      </c>
      <c r="D215" s="250" t="str">
        <f>'[1]LISTE PRIX 2025'!D214</f>
        <v>démo</v>
      </c>
      <c r="E215" s="71" t="str">
        <f>'[1]LISTE PRIX 2025'!E214</f>
        <v>VCD_EN Swan_Demo</v>
      </c>
      <c r="F215" s="51"/>
      <c r="G215" s="72"/>
      <c r="H215" s="72"/>
      <c r="I215" s="73"/>
      <c r="J215" s="74">
        <f>$J$189</f>
        <v>5</v>
      </c>
      <c r="K215" s="75">
        <f t="shared" si="9"/>
        <v>0</v>
      </c>
      <c r="L215" s="1"/>
      <c r="M215" s="55"/>
      <c r="N215" s="55"/>
      <c r="O215" s="55"/>
      <c r="P215" s="55"/>
      <c r="Q215" s="56"/>
    </row>
    <row r="216" spans="1:17" s="2" customFormat="1" x14ac:dyDescent="0.2">
      <c r="A216" s="89">
        <f>'[1]LISTE PRIX 2025'!A215</f>
        <v>0</v>
      </c>
      <c r="B216" s="90" t="str">
        <f>'[1]LISTE PRIX 2025'!B215</f>
        <v>Femmes au tambour de Wendake</v>
      </c>
      <c r="C216" s="246" t="str">
        <f>'[1]LISTE PRIX 2025'!C215</f>
        <v>Français</v>
      </c>
      <c r="D216" s="247">
        <f>'[1]LISTE PRIX 2025'!D215</f>
        <v>0</v>
      </c>
      <c r="E216" s="91" t="str">
        <f>'[1]LISTE PRIX 2025'!E215</f>
        <v>VCD_FR Fem Wenda</v>
      </c>
      <c r="F216" s="51"/>
      <c r="G216" s="94">
        <f>'[1]LISTE PRIX 2025'!G215</f>
        <v>30</v>
      </c>
      <c r="H216" s="94"/>
      <c r="I216" s="95"/>
      <c r="J216" s="74">
        <f>IF($K$9=$P$9,16.5,(ROUNDUP($G216*(1-$K$9),1)))</f>
        <v>18</v>
      </c>
      <c r="K216" s="75">
        <f t="shared" si="9"/>
        <v>0</v>
      </c>
      <c r="L216" s="1"/>
      <c r="M216" s="55"/>
      <c r="N216" s="55"/>
      <c r="O216" s="55"/>
      <c r="P216" s="55"/>
      <c r="Q216" s="56"/>
    </row>
    <row r="217" spans="1:17" s="255" customFormat="1" ht="6" customHeight="1" thickBot="1" x14ac:dyDescent="0.25">
      <c r="A217" s="101">
        <f>'[1]LISTE PRIX 2025'!A218</f>
        <v>0</v>
      </c>
      <c r="B217" s="182">
        <f>'[1]LISTE PRIX 2025'!B218</f>
        <v>0</v>
      </c>
      <c r="C217" s="197">
        <f>'[1]LISTE PRIX 2025'!C218</f>
        <v>0</v>
      </c>
      <c r="D217" s="198">
        <f>'[1]LISTE PRIX 2025'!D218</f>
        <v>0</v>
      </c>
      <c r="E217" s="183">
        <f>'[1]LISTE PRIX 2025'!E218</f>
        <v>0</v>
      </c>
      <c r="F217" s="51"/>
      <c r="G217" s="184"/>
      <c r="H217" s="184"/>
      <c r="I217" s="185"/>
      <c r="J217" s="186"/>
      <c r="K217" s="187"/>
      <c r="L217" s="1"/>
      <c r="M217" s="253"/>
      <c r="N217" s="253"/>
      <c r="O217" s="253"/>
      <c r="P217" s="253"/>
      <c r="Q217" s="254"/>
    </row>
    <row r="218" spans="1:17" s="2" customFormat="1" ht="6" customHeight="1" x14ac:dyDescent="0.2">
      <c r="A218" s="57">
        <f>'[1]LISTE PRIX 2025'!A219</f>
        <v>0</v>
      </c>
      <c r="B218" s="110">
        <f>'[1]LISTE PRIX 2025'!B219</f>
        <v>0</v>
      </c>
      <c r="C218" s="111">
        <f>'[1]LISTE PRIX 2025'!C219</f>
        <v>0</v>
      </c>
      <c r="D218" s="112">
        <f>'[1]LISTE PRIX 2025'!D219</f>
        <v>0</v>
      </c>
      <c r="E218" s="113">
        <f>'[1]LISTE PRIX 2025'!E219</f>
        <v>0</v>
      </c>
      <c r="F218" s="51"/>
      <c r="G218" s="114"/>
      <c r="H218" s="114"/>
      <c r="I218" s="115"/>
      <c r="J218" s="116"/>
      <c r="K218" s="134"/>
      <c r="L218" s="1"/>
      <c r="M218" s="55"/>
      <c r="N218" s="55"/>
      <c r="O218" s="55"/>
      <c r="P218" s="55"/>
      <c r="Q218" s="56"/>
    </row>
    <row r="219" spans="1:17" s="2" customFormat="1" ht="15.95" customHeight="1" x14ac:dyDescent="0.2">
      <c r="A219" s="66" t="str">
        <f>'[1]LISTE PRIX 2025'!A220</f>
        <v>Artisanats</v>
      </c>
      <c r="B219" s="58"/>
      <c r="C219" s="59">
        <f>'[1]LISTE PRIX 2025'!C220</f>
        <v>0</v>
      </c>
      <c r="D219" s="60">
        <f>'[1]LISTE PRIX 2025'!D220</f>
        <v>0</v>
      </c>
      <c r="E219" s="61">
        <f>'[1]LISTE PRIX 2025'!E220</f>
        <v>0</v>
      </c>
      <c r="F219" s="51"/>
      <c r="G219" s="118"/>
      <c r="H219" s="118"/>
      <c r="I219" s="119"/>
      <c r="J219" s="120"/>
      <c r="K219" s="135"/>
      <c r="L219" s="1"/>
      <c r="M219" s="55"/>
      <c r="N219" s="55"/>
      <c r="O219" s="55"/>
      <c r="P219" s="55"/>
      <c r="Q219" s="56"/>
    </row>
    <row r="220" spans="1:17" s="2" customFormat="1" x14ac:dyDescent="0.2">
      <c r="A220" s="256">
        <f>'[1]LISTE PRIX 2025'!A221</f>
        <v>0</v>
      </c>
      <c r="B220" s="68" t="str">
        <f>'[1]LISTE PRIX 2025'!B221</f>
        <v xml:space="preserve">Pendentif Cristal Chiiyaam et Miwah </v>
      </c>
      <c r="C220" s="257">
        <f>'[1]LISTE PRIX 2025'!C221</f>
        <v>0</v>
      </c>
      <c r="D220" s="258">
        <f>'[1]LISTE PRIX 2025'!D221</f>
        <v>0</v>
      </c>
      <c r="E220" s="71" t="str">
        <f>'[1]LISTE PRIX 2025'!E221</f>
        <v>VCRF_Pendent CHII MiW</v>
      </c>
      <c r="F220" s="51"/>
      <c r="G220" s="72">
        <f>'[1]LISTE PRIX 2025'!G221</f>
        <v>40</v>
      </c>
      <c r="H220" s="72"/>
      <c r="I220" s="73"/>
      <c r="J220" s="74">
        <f>ROUNDUP($G220*(1-$K$9),1)</f>
        <v>24</v>
      </c>
      <c r="K220" s="75">
        <f>I220*J220</f>
        <v>0</v>
      </c>
      <c r="L220" s="1"/>
      <c r="M220" s="55"/>
      <c r="N220" s="55"/>
      <c r="O220" s="55"/>
      <c r="P220" s="55"/>
      <c r="Q220" s="56"/>
    </row>
    <row r="221" spans="1:17" s="2" customFormat="1" x14ac:dyDescent="0.2">
      <c r="A221" s="256">
        <f>'[1]LISTE PRIX 2025'!A222</f>
        <v>0</v>
      </c>
      <c r="B221" s="90" t="str">
        <f>'[1]LISTE PRIX 2025'!B222</f>
        <v>Cristaux</v>
      </c>
      <c r="C221" s="259">
        <f>'[1]LISTE PRIX 2025'!C222</f>
        <v>0</v>
      </c>
      <c r="D221" s="260">
        <f>'[1]LISTE PRIX 2025'!D222</f>
        <v>0</v>
      </c>
      <c r="E221" s="91">
        <f>'[1]LISTE PRIX 2025'!E222</f>
        <v>0</v>
      </c>
      <c r="F221" s="51"/>
      <c r="G221" s="230" t="str">
        <f>'[1]LISTE PRIX 2025'!G222</f>
        <v>sur demande</v>
      </c>
      <c r="H221" s="230"/>
      <c r="I221" s="231"/>
      <c r="J221" s="179" t="s">
        <v>20</v>
      </c>
      <c r="K221" s="261" t="s">
        <v>20</v>
      </c>
      <c r="L221" s="1"/>
      <c r="M221" s="55"/>
      <c r="N221" s="55"/>
      <c r="O221" s="55"/>
      <c r="P221" s="55"/>
      <c r="Q221" s="56"/>
    </row>
    <row r="222" spans="1:17" s="2" customFormat="1" x14ac:dyDescent="0.2">
      <c r="A222" s="256">
        <f>'[1]LISTE PRIX 2025'!A223</f>
        <v>0</v>
      </c>
      <c r="B222" s="90" t="str">
        <f>'[1]LISTE PRIX 2025'!B223</f>
        <v>Tambours et machikwe</v>
      </c>
      <c r="C222" s="259">
        <f>'[1]LISTE PRIX 2025'!C223</f>
        <v>0</v>
      </c>
      <c r="D222" s="260">
        <f>'[1]LISTE PRIX 2025'!D223</f>
        <v>0</v>
      </c>
      <c r="E222" s="91">
        <f>'[1]LISTE PRIX 2025'!E223</f>
        <v>0</v>
      </c>
      <c r="F222" s="51"/>
      <c r="G222" s="230" t="str">
        <f>'[1]LISTE PRIX 2025'!G223</f>
        <v>sur demande</v>
      </c>
      <c r="H222" s="230"/>
      <c r="I222" s="231"/>
      <c r="J222" s="179" t="s">
        <v>20</v>
      </c>
      <c r="K222" s="261" t="s">
        <v>20</v>
      </c>
      <c r="L222" s="1"/>
      <c r="M222" s="55"/>
      <c r="N222" s="55"/>
      <c r="O222" s="55"/>
      <c r="P222" s="55"/>
      <c r="Q222" s="56"/>
    </row>
    <row r="223" spans="1:17" s="2" customFormat="1" ht="6" customHeight="1" thickBot="1" x14ac:dyDescent="0.25">
      <c r="A223" s="101">
        <f>'[1]LISTE PRIX 2025'!A224</f>
        <v>0</v>
      </c>
      <c r="B223" s="182">
        <f>'[1]LISTE PRIX 2025'!B224</f>
        <v>0</v>
      </c>
      <c r="C223" s="197">
        <f>'[1]LISTE PRIX 2025'!C224</f>
        <v>0</v>
      </c>
      <c r="D223" s="198">
        <f>'[1]LISTE PRIX 2025'!D224</f>
        <v>0</v>
      </c>
      <c r="E223" s="183">
        <f>'[1]LISTE PRIX 2025'!E224</f>
        <v>0</v>
      </c>
      <c r="F223" s="51"/>
      <c r="G223" s="184"/>
      <c r="H223" s="184"/>
      <c r="I223" s="185"/>
      <c r="J223" s="186"/>
      <c r="K223" s="187"/>
      <c r="L223" s="1"/>
      <c r="M223" s="55"/>
      <c r="N223" s="55"/>
      <c r="O223" s="55"/>
      <c r="P223" s="55"/>
      <c r="Q223" s="56"/>
    </row>
    <row r="224" spans="1:17" s="2" customFormat="1" ht="6" customHeight="1" x14ac:dyDescent="0.2">
      <c r="A224" s="57">
        <f>'[1]LISTE PRIX 2025'!A225</f>
        <v>0</v>
      </c>
      <c r="B224" s="110">
        <f>'[1]LISTE PRIX 2025'!B225</f>
        <v>0</v>
      </c>
      <c r="C224" s="111">
        <f>'[1]LISTE PRIX 2025'!C225</f>
        <v>0</v>
      </c>
      <c r="D224" s="112">
        <f>'[1]LISTE PRIX 2025'!D225</f>
        <v>0</v>
      </c>
      <c r="E224" s="113">
        <f>'[1]LISTE PRIX 2025'!E225</f>
        <v>0</v>
      </c>
      <c r="F224" s="51"/>
      <c r="G224" s="114"/>
      <c r="H224" s="114"/>
      <c r="I224" s="115"/>
      <c r="J224" s="116"/>
      <c r="K224" s="134"/>
      <c r="L224" s="1"/>
      <c r="M224" s="55"/>
      <c r="N224" s="55"/>
      <c r="O224" s="55"/>
      <c r="P224" s="55"/>
      <c r="Q224" s="56"/>
    </row>
    <row r="225" spans="1:17" s="2" customFormat="1" ht="15.95" customHeight="1" x14ac:dyDescent="0.2">
      <c r="A225" s="262" t="str">
        <f>'[1]LISTE PRIX 2025'!A226</f>
        <v>Outils promotionnels</v>
      </c>
      <c r="B225" s="263"/>
      <c r="C225" s="264">
        <f>'[1]LISTE PRIX 2025'!C226</f>
        <v>0</v>
      </c>
      <c r="D225" s="264">
        <f>'[1]LISTE PRIX 2025'!D226</f>
        <v>0</v>
      </c>
      <c r="E225" s="263">
        <f>'[1]LISTE PRIX 2025'!E226</f>
        <v>0</v>
      </c>
      <c r="F225" s="263"/>
      <c r="G225" s="118"/>
      <c r="H225" s="118"/>
      <c r="I225" s="119"/>
      <c r="J225" s="120"/>
      <c r="K225" s="135"/>
      <c r="L225" s="1"/>
      <c r="M225" s="55"/>
      <c r="N225" s="55"/>
      <c r="O225" s="55"/>
      <c r="P225" s="55"/>
      <c r="Q225" s="56"/>
    </row>
    <row r="226" spans="1:17" s="2" customFormat="1" ht="14.25" customHeight="1" x14ac:dyDescent="0.2">
      <c r="A226" s="265">
        <f>'[1]LISTE PRIX 2025'!A227</f>
        <v>0</v>
      </c>
      <c r="B226" s="68" t="str">
        <f>'[1]LISTE PRIX 2025'!B227</f>
        <v>Dépliants</v>
      </c>
      <c r="C226" s="245" t="str">
        <f>'[1]LISTE PRIX 2025'!C227</f>
        <v>Max 25 par Commande - Extra 0,42$</v>
      </c>
      <c r="D226" s="264"/>
      <c r="E226" s="71" t="str">
        <f>'[1]LISTE PRIX 2025'!E227</f>
        <v>COM_Depliant FR</v>
      </c>
      <c r="F226" s="263"/>
      <c r="G226" s="118"/>
      <c r="H226" s="266"/>
      <c r="I226" s="267"/>
      <c r="J226" s="179" t="s">
        <v>20</v>
      </c>
      <c r="K226" s="261" t="s">
        <v>20</v>
      </c>
      <c r="L226" s="1"/>
      <c r="M226" s="55"/>
      <c r="N226" s="55"/>
      <c r="O226" s="55"/>
      <c r="P226" s="55"/>
      <c r="Q226" s="56"/>
    </row>
    <row r="227" spans="1:17" s="2" customFormat="1" ht="12" customHeight="1" x14ac:dyDescent="0.2">
      <c r="A227" s="265">
        <f>'[1]LISTE PRIX 2025'!A228</f>
        <v>0</v>
      </c>
      <c r="B227" s="68" t="str">
        <f>'[1]LISTE PRIX 2025'!B228</f>
        <v>Sacs Cadeau Invocation - Jute Vert</v>
      </c>
      <c r="C227" s="264">
        <f>'[1]LISTE PRIX 2025'!C228</f>
        <v>0</v>
      </c>
      <c r="D227" s="264">
        <f>'[1]LISTE PRIX 2025'!D228</f>
        <v>0</v>
      </c>
      <c r="E227" s="71" t="str">
        <f>'[1]LISTE PRIX 2025'!E228</f>
        <v>COM_Sac Vert</v>
      </c>
      <c r="F227" s="263"/>
      <c r="G227" s="118"/>
      <c r="H227" s="266"/>
      <c r="I227" s="267"/>
      <c r="J227" s="74">
        <v>1.2</v>
      </c>
      <c r="K227" s="75">
        <f>I227*J227</f>
        <v>0</v>
      </c>
      <c r="L227" s="1"/>
      <c r="M227" s="55"/>
      <c r="N227" s="55"/>
      <c r="O227" s="55"/>
      <c r="P227" s="55"/>
      <c r="Q227" s="56"/>
    </row>
    <row r="228" spans="1:17" s="2" customFormat="1" x14ac:dyDescent="0.2">
      <c r="A228" s="268">
        <f>'[1]LISTE PRIX 2025'!A229</f>
        <v>0</v>
      </c>
      <c r="B228" s="269" t="str">
        <f>'[1]LISTE PRIX 2025'!B229</f>
        <v>Sacs Cadeau Invocation - Jute Beige</v>
      </c>
      <c r="C228" s="270">
        <f>'[1]LISTE PRIX 2025'!C229</f>
        <v>0</v>
      </c>
      <c r="D228" s="271">
        <f>'[1]LISTE PRIX 2025'!D229</f>
        <v>0</v>
      </c>
      <c r="E228" s="71" t="str">
        <f>'[1]LISTE PRIX 2025'!E229</f>
        <v>COM_Sac Beige</v>
      </c>
      <c r="F228" s="51"/>
      <c r="G228" s="118"/>
      <c r="H228" s="272"/>
      <c r="I228" s="273"/>
      <c r="J228" s="74">
        <v>1.2</v>
      </c>
      <c r="K228" s="75">
        <f>I228*J228</f>
        <v>0</v>
      </c>
      <c r="L228" s="1"/>
      <c r="M228" s="55"/>
      <c r="N228" s="55"/>
      <c r="O228" s="55"/>
      <c r="P228" s="55"/>
      <c r="Q228" s="56"/>
    </row>
    <row r="229" spans="1:17" s="2" customFormat="1" x14ac:dyDescent="0.2">
      <c r="A229" s="274">
        <f>'[1]LISTE PRIX 2025'!A230</f>
        <v>0</v>
      </c>
      <c r="B229" s="269" t="str">
        <f>'[1]LISTE PRIX 2025'!B230</f>
        <v>Sacs Cadeau Invocation - Jute Beige avec Fenêtre</v>
      </c>
      <c r="C229" s="275"/>
      <c r="D229" s="276">
        <f>'[1]LISTE PRIX 2025'!D230</f>
        <v>0</v>
      </c>
      <c r="E229" s="71" t="str">
        <f>'[1]LISTE PRIX 2025'!E230</f>
        <v>COM_Sac Beige Fenetre</v>
      </c>
      <c r="F229" s="51"/>
      <c r="G229" s="118"/>
      <c r="H229" s="272"/>
      <c r="I229" s="273"/>
      <c r="J229" s="74">
        <v>1.2</v>
      </c>
      <c r="K229" s="75">
        <f>I229*J229</f>
        <v>0</v>
      </c>
      <c r="L229" s="1"/>
      <c r="M229" s="55"/>
      <c r="N229" s="55"/>
      <c r="O229" s="55"/>
      <c r="P229" s="55"/>
      <c r="Q229" s="56"/>
    </row>
    <row r="230" spans="1:17" s="2" customFormat="1" x14ac:dyDescent="0.2">
      <c r="A230" s="274">
        <f>'[1]LISTE PRIX 2025'!A231</f>
        <v>0</v>
      </c>
      <c r="B230" s="269" t="str">
        <f>'[1]LISTE PRIX 2025'!B231</f>
        <v>Présentoir supplémentaire - Petit</v>
      </c>
      <c r="C230" s="275">
        <f>'[1]LISTE PRIX 2025'!C231</f>
        <v>0</v>
      </c>
      <c r="D230" s="276">
        <f>'[1]LISTE PRIX 2025'!D231</f>
        <v>0</v>
      </c>
      <c r="E230" s="91" t="str">
        <f>'[1]LISTE PRIX 2025'!E231</f>
        <v>COM_Presentoir Petit</v>
      </c>
      <c r="F230" s="51"/>
      <c r="G230" s="118"/>
      <c r="H230" s="272"/>
      <c r="I230" s="273"/>
      <c r="J230" s="74">
        <v>16</v>
      </c>
      <c r="K230" s="75">
        <f>I230*J230</f>
        <v>0</v>
      </c>
      <c r="L230" s="1"/>
      <c r="M230" s="55"/>
      <c r="N230" s="55"/>
      <c r="O230" s="55"/>
      <c r="P230" s="55"/>
      <c r="Q230" s="56"/>
    </row>
    <row r="231" spans="1:17" s="2" customFormat="1" ht="15" x14ac:dyDescent="0.25">
      <c r="A231" s="277">
        <f>'[1]LISTE PRIX 2025'!A232</f>
        <v>0</v>
      </c>
      <c r="B231" s="269" t="str">
        <f>'[1]LISTE PRIX 2025'!B232</f>
        <v>Présentoir supplémentaire - Grand</v>
      </c>
      <c r="C231" s="275">
        <f>'[1]LISTE PRIX 2025'!C232</f>
        <v>0</v>
      </c>
      <c r="D231" s="276">
        <f>'[1]LISTE PRIX 2025'!D232</f>
        <v>0</v>
      </c>
      <c r="E231" s="91" t="str">
        <f>'[1]LISTE PRIX 2025'!E232</f>
        <v>COM_Presentoir Grand</v>
      </c>
      <c r="F231" s="51"/>
      <c r="G231" s="118"/>
      <c r="H231" s="278"/>
      <c r="I231" s="279"/>
      <c r="J231" s="280">
        <v>16</v>
      </c>
      <c r="K231" s="75">
        <f>I231*J231</f>
        <v>0</v>
      </c>
      <c r="L231" s="1"/>
      <c r="M231" s="55"/>
      <c r="N231" s="55"/>
      <c r="O231" s="55"/>
      <c r="P231" s="55"/>
      <c r="Q231" s="56"/>
    </row>
    <row r="232" spans="1:17" ht="6" customHeight="1" thickBot="1" x14ac:dyDescent="0.25">
      <c r="A232" s="101">
        <v>0</v>
      </c>
      <c r="B232" s="182">
        <v>0</v>
      </c>
      <c r="C232" s="197">
        <v>0</v>
      </c>
      <c r="D232" s="198">
        <v>0</v>
      </c>
      <c r="E232" s="183">
        <v>0</v>
      </c>
      <c r="F232" s="51"/>
      <c r="G232" s="184"/>
      <c r="H232" s="184"/>
      <c r="I232" s="185"/>
      <c r="J232" s="186"/>
      <c r="K232" s="187"/>
    </row>
    <row r="233" spans="1:17" x14ac:dyDescent="0.2">
      <c r="A233" s="281"/>
      <c r="B233" s="282"/>
      <c r="C233" s="283"/>
      <c r="D233" s="284"/>
      <c r="E233" s="36"/>
      <c r="F233" s="51"/>
      <c r="G233" s="130"/>
      <c r="H233" s="130"/>
      <c r="I233" s="131"/>
      <c r="J233" s="132"/>
      <c r="K233" s="132"/>
    </row>
    <row r="234" spans="1:17" x14ac:dyDescent="0.2">
      <c r="A234" s="1" t="s">
        <v>24</v>
      </c>
      <c r="B234" s="2" t="s">
        <v>25</v>
      </c>
      <c r="C234" s="147"/>
      <c r="E234" s="285"/>
      <c r="G234" s="4"/>
      <c r="H234" s="4"/>
      <c r="I234" s="19"/>
      <c r="J234" s="1"/>
      <c r="K234" s="1"/>
    </row>
    <row r="235" spans="1:17" x14ac:dyDescent="0.2">
      <c r="B235" s="2" t="s">
        <v>26</v>
      </c>
      <c r="C235" s="147"/>
      <c r="G235" s="4"/>
      <c r="H235" s="4"/>
      <c r="I235" s="19"/>
      <c r="J235" s="1"/>
      <c r="K235" s="1"/>
    </row>
    <row r="236" spans="1:17" x14ac:dyDescent="0.2">
      <c r="C236" s="147"/>
      <c r="G236" s="287"/>
      <c r="H236" s="287"/>
      <c r="J236" s="1"/>
      <c r="K236" s="1"/>
    </row>
    <row r="237" spans="1:17" x14ac:dyDescent="0.2">
      <c r="C237" s="147"/>
      <c r="G237" s="287"/>
      <c r="H237" s="287"/>
      <c r="J237" s="1"/>
      <c r="K237" s="1"/>
    </row>
    <row r="238" spans="1:17" x14ac:dyDescent="0.2">
      <c r="C238" s="147"/>
      <c r="G238" s="287"/>
      <c r="H238" s="287"/>
      <c r="J238" s="1"/>
      <c r="K238" s="1"/>
    </row>
    <row r="239" spans="1:17" x14ac:dyDescent="0.2">
      <c r="C239" s="147"/>
      <c r="G239" s="288"/>
      <c r="H239" s="288"/>
      <c r="I239" s="289"/>
      <c r="J239" s="1"/>
      <c r="K239" s="1"/>
    </row>
    <row r="240" spans="1:17" x14ac:dyDescent="0.2">
      <c r="C240" s="147"/>
      <c r="G240" s="288"/>
      <c r="H240" s="288"/>
      <c r="I240" s="289"/>
      <c r="J240" s="1"/>
      <c r="K240" s="1"/>
    </row>
    <row r="241" spans="3:11" x14ac:dyDescent="0.2">
      <c r="C241" s="147"/>
      <c r="G241" s="287"/>
      <c r="H241" s="287"/>
      <c r="J241" s="1"/>
      <c r="K241" s="1"/>
    </row>
    <row r="242" spans="3:11" x14ac:dyDescent="0.2">
      <c r="C242" s="147"/>
      <c r="G242" s="288"/>
      <c r="H242" s="288"/>
      <c r="I242" s="289"/>
      <c r="J242" s="1"/>
      <c r="K242" s="1"/>
    </row>
    <row r="243" spans="3:11" x14ac:dyDescent="0.2">
      <c r="C243" s="147"/>
      <c r="G243" s="287"/>
      <c r="H243" s="287"/>
      <c r="J243" s="1"/>
      <c r="K243" s="1"/>
    </row>
    <row r="244" spans="3:11" x14ac:dyDescent="0.2">
      <c r="C244" s="147"/>
      <c r="G244" s="287"/>
      <c r="H244" s="287"/>
      <c r="J244" s="1"/>
      <c r="K244" s="1"/>
    </row>
    <row r="245" spans="3:11" x14ac:dyDescent="0.2">
      <c r="C245" s="147"/>
      <c r="G245" s="288"/>
      <c r="H245" s="288"/>
      <c r="I245" s="289"/>
      <c r="J245" s="1"/>
      <c r="K245" s="1"/>
    </row>
    <row r="246" spans="3:11" x14ac:dyDescent="0.2">
      <c r="C246" s="147"/>
      <c r="G246" s="288"/>
      <c r="H246" s="288"/>
      <c r="I246" s="289"/>
      <c r="J246" s="1"/>
      <c r="K246" s="1"/>
    </row>
    <row r="247" spans="3:11" x14ac:dyDescent="0.2">
      <c r="C247" s="147"/>
      <c r="G247" s="287"/>
      <c r="H247" s="287"/>
      <c r="J247" s="1"/>
      <c r="K247" s="1"/>
    </row>
    <row r="248" spans="3:11" x14ac:dyDescent="0.2">
      <c r="C248" s="147"/>
      <c r="G248" s="287"/>
      <c r="H248" s="287"/>
      <c r="J248" s="1"/>
      <c r="K248" s="1"/>
    </row>
    <row r="249" spans="3:11" x14ac:dyDescent="0.2">
      <c r="C249" s="147"/>
      <c r="G249" s="287"/>
      <c r="H249" s="287"/>
      <c r="J249" s="1"/>
      <c r="K249" s="1"/>
    </row>
    <row r="250" spans="3:11" x14ac:dyDescent="0.2">
      <c r="C250" s="147"/>
      <c r="G250" s="4"/>
      <c r="H250" s="4"/>
      <c r="I250" s="19"/>
      <c r="J250" s="1"/>
      <c r="K250" s="1"/>
    </row>
    <row r="251" spans="3:11" x14ac:dyDescent="0.2">
      <c r="C251" s="147"/>
      <c r="G251" s="4"/>
      <c r="H251" s="4"/>
      <c r="I251" s="19"/>
      <c r="J251" s="1"/>
      <c r="K251" s="1"/>
    </row>
    <row r="252" spans="3:11" x14ac:dyDescent="0.2">
      <c r="C252" s="147"/>
      <c r="G252" s="4"/>
      <c r="H252" s="4"/>
      <c r="I252" s="19"/>
      <c r="J252" s="1"/>
      <c r="K252" s="1"/>
    </row>
    <row r="253" spans="3:11" x14ac:dyDescent="0.2">
      <c r="C253" s="147"/>
      <c r="G253" s="4"/>
      <c r="H253" s="4"/>
      <c r="I253" s="19"/>
      <c r="J253" s="1"/>
      <c r="K253" s="1"/>
    </row>
    <row r="254" spans="3:11" x14ac:dyDescent="0.2">
      <c r="C254" s="147"/>
      <c r="G254" s="4"/>
      <c r="H254" s="4"/>
      <c r="I254" s="19"/>
      <c r="J254" s="1"/>
      <c r="K254" s="1"/>
    </row>
    <row r="255" spans="3:11" x14ac:dyDescent="0.2">
      <c r="C255" s="147"/>
      <c r="G255" s="4"/>
      <c r="H255" s="4"/>
      <c r="I255" s="19"/>
      <c r="J255" s="1"/>
      <c r="K255" s="1"/>
    </row>
    <row r="256" spans="3:11" x14ac:dyDescent="0.2">
      <c r="C256" s="147"/>
      <c r="G256" s="4"/>
      <c r="H256" s="4"/>
      <c r="I256" s="19"/>
      <c r="J256" s="1"/>
      <c r="K256" s="1"/>
    </row>
    <row r="257" spans="3:11" x14ac:dyDescent="0.2">
      <c r="C257" s="147"/>
      <c r="G257" s="4"/>
      <c r="H257" s="4"/>
      <c r="I257" s="19"/>
      <c r="J257" s="1"/>
      <c r="K257" s="1"/>
    </row>
    <row r="258" spans="3:11" x14ac:dyDescent="0.2">
      <c r="C258" s="147"/>
      <c r="G258" s="4"/>
      <c r="H258" s="4"/>
      <c r="I258" s="19"/>
      <c r="J258" s="1"/>
      <c r="K258" s="1"/>
    </row>
    <row r="259" spans="3:11" x14ac:dyDescent="0.2">
      <c r="C259" s="147"/>
      <c r="G259" s="4"/>
      <c r="H259" s="4"/>
      <c r="I259" s="19"/>
      <c r="J259" s="1"/>
      <c r="K259" s="1"/>
    </row>
    <row r="260" spans="3:11" x14ac:dyDescent="0.2">
      <c r="C260" s="147"/>
      <c r="G260" s="4"/>
      <c r="H260" s="4"/>
      <c r="I260" s="19"/>
      <c r="J260" s="1"/>
      <c r="K260" s="1"/>
    </row>
    <row r="261" spans="3:11" x14ac:dyDescent="0.2">
      <c r="C261" s="147"/>
      <c r="G261" s="4"/>
      <c r="H261" s="4"/>
      <c r="I261" s="19"/>
      <c r="J261" s="1"/>
      <c r="K261" s="1"/>
    </row>
    <row r="262" spans="3:11" x14ac:dyDescent="0.2">
      <c r="C262" s="147"/>
      <c r="G262" s="4"/>
      <c r="H262" s="4"/>
      <c r="I262" s="19"/>
      <c r="J262" s="1"/>
      <c r="K262" s="1"/>
    </row>
    <row r="263" spans="3:11" x14ac:dyDescent="0.2">
      <c r="C263" s="147"/>
      <c r="G263" s="4"/>
      <c r="H263" s="4"/>
      <c r="I263" s="19"/>
      <c r="J263" s="1"/>
      <c r="K263" s="1"/>
    </row>
    <row r="264" spans="3:11" x14ac:dyDescent="0.2">
      <c r="C264" s="147"/>
      <c r="G264" s="4"/>
      <c r="H264" s="4"/>
      <c r="I264" s="19"/>
      <c r="J264" s="1"/>
      <c r="K264" s="1"/>
    </row>
    <row r="265" spans="3:11" x14ac:dyDescent="0.2">
      <c r="C265" s="147"/>
      <c r="G265" s="4"/>
      <c r="H265" s="4"/>
      <c r="I265" s="19"/>
      <c r="J265" s="1"/>
      <c r="K265" s="1"/>
    </row>
    <row r="266" spans="3:11" x14ac:dyDescent="0.2">
      <c r="C266" s="147"/>
      <c r="G266" s="4"/>
      <c r="H266" s="4"/>
      <c r="I266" s="19"/>
      <c r="J266" s="1"/>
      <c r="K266" s="1"/>
    </row>
    <row r="267" spans="3:11" x14ac:dyDescent="0.2">
      <c r="C267" s="147"/>
      <c r="G267" s="4"/>
      <c r="H267" s="4"/>
      <c r="I267" s="19"/>
      <c r="J267" s="1"/>
      <c r="K267" s="1"/>
    </row>
    <row r="268" spans="3:11" x14ac:dyDescent="0.2">
      <c r="C268" s="147"/>
      <c r="G268" s="4"/>
      <c r="H268" s="4"/>
      <c r="I268" s="19"/>
      <c r="J268" s="1"/>
      <c r="K268" s="1"/>
    </row>
    <row r="269" spans="3:11" x14ac:dyDescent="0.2">
      <c r="C269" s="147"/>
      <c r="G269" s="4"/>
      <c r="H269" s="4"/>
      <c r="I269" s="19"/>
      <c r="J269" s="1"/>
      <c r="K269" s="1"/>
    </row>
    <row r="270" spans="3:11" x14ac:dyDescent="0.2">
      <c r="C270" s="147"/>
      <c r="G270" s="4"/>
      <c r="H270" s="4"/>
      <c r="I270" s="19"/>
      <c r="J270" s="1"/>
      <c r="K270" s="1"/>
    </row>
    <row r="271" spans="3:11" x14ac:dyDescent="0.2">
      <c r="C271" s="147"/>
      <c r="G271" s="4"/>
      <c r="H271" s="4"/>
      <c r="I271" s="19"/>
      <c r="J271" s="1"/>
      <c r="K271" s="1"/>
    </row>
    <row r="272" spans="3:11" x14ac:dyDescent="0.2">
      <c r="C272" s="147"/>
      <c r="G272" s="4"/>
      <c r="H272" s="4"/>
      <c r="I272" s="19"/>
      <c r="J272" s="1"/>
      <c r="K272" s="1"/>
    </row>
    <row r="273" spans="3:11" x14ac:dyDescent="0.2">
      <c r="C273" s="147"/>
      <c r="G273" s="4"/>
      <c r="H273" s="4"/>
      <c r="I273" s="19"/>
      <c r="J273" s="1"/>
      <c r="K273" s="1"/>
    </row>
    <row r="274" spans="3:11" x14ac:dyDescent="0.2">
      <c r="C274" s="147"/>
      <c r="G274" s="4"/>
      <c r="H274" s="4"/>
      <c r="I274" s="19"/>
      <c r="J274" s="1"/>
      <c r="K274" s="1"/>
    </row>
    <row r="275" spans="3:11" x14ac:dyDescent="0.2">
      <c r="C275" s="147"/>
      <c r="G275" s="4"/>
      <c r="H275" s="4"/>
      <c r="I275" s="19"/>
      <c r="J275" s="1"/>
      <c r="K275" s="1"/>
    </row>
    <row r="276" spans="3:11" x14ac:dyDescent="0.2">
      <c r="C276" s="147"/>
      <c r="G276" s="4"/>
      <c r="H276" s="4"/>
      <c r="I276" s="19"/>
      <c r="J276" s="1"/>
      <c r="K276" s="1"/>
    </row>
    <row r="277" spans="3:11" x14ac:dyDescent="0.2">
      <c r="C277" s="147"/>
      <c r="G277" s="4"/>
      <c r="H277" s="4"/>
      <c r="I277" s="19"/>
      <c r="J277" s="1"/>
      <c r="K277" s="1"/>
    </row>
    <row r="278" spans="3:11" x14ac:dyDescent="0.2">
      <c r="C278" s="147"/>
      <c r="G278" s="4"/>
      <c r="H278" s="4"/>
      <c r="I278" s="19"/>
      <c r="J278" s="1"/>
      <c r="K278" s="1"/>
    </row>
    <row r="279" spans="3:11" x14ac:dyDescent="0.2">
      <c r="C279" s="147"/>
      <c r="G279" s="4"/>
      <c r="H279" s="4"/>
      <c r="I279" s="19"/>
      <c r="J279" s="1"/>
      <c r="K279" s="1"/>
    </row>
    <row r="280" spans="3:11" x14ac:dyDescent="0.2">
      <c r="C280" s="147"/>
      <c r="G280" s="4"/>
      <c r="H280" s="4"/>
      <c r="I280" s="19"/>
      <c r="J280" s="1"/>
      <c r="K280" s="1"/>
    </row>
    <row r="281" spans="3:11" x14ac:dyDescent="0.2">
      <c r="C281" s="147"/>
      <c r="G281" s="4"/>
      <c r="H281" s="4"/>
      <c r="I281" s="19"/>
      <c r="J281" s="1"/>
      <c r="K281" s="1"/>
    </row>
    <row r="282" spans="3:11" x14ac:dyDescent="0.2">
      <c r="C282" s="147"/>
      <c r="G282" s="4"/>
      <c r="H282" s="4"/>
      <c r="I282" s="19"/>
      <c r="J282" s="1"/>
      <c r="K282" s="1"/>
    </row>
    <row r="283" spans="3:11" x14ac:dyDescent="0.2">
      <c r="C283" s="147"/>
      <c r="G283" s="4"/>
      <c r="H283" s="4"/>
      <c r="I283" s="19"/>
      <c r="J283" s="1"/>
      <c r="K283" s="1"/>
    </row>
    <row r="284" spans="3:11" x14ac:dyDescent="0.2">
      <c r="C284" s="147"/>
      <c r="G284" s="4"/>
      <c r="H284" s="4"/>
      <c r="I284" s="19"/>
      <c r="J284" s="1"/>
      <c r="K284" s="1"/>
    </row>
    <row r="285" spans="3:11" x14ac:dyDescent="0.2">
      <c r="C285" s="147"/>
      <c r="G285" s="4"/>
      <c r="H285" s="4"/>
      <c r="I285" s="19"/>
      <c r="J285" s="1"/>
      <c r="K285" s="1"/>
    </row>
    <row r="286" spans="3:11" x14ac:dyDescent="0.2">
      <c r="C286" s="147"/>
      <c r="G286" s="4"/>
      <c r="H286" s="4"/>
      <c r="I286" s="19"/>
      <c r="J286" s="1"/>
      <c r="K286" s="1"/>
    </row>
    <row r="287" spans="3:11" x14ac:dyDescent="0.2">
      <c r="C287" s="147"/>
    </row>
    <row r="288" spans="3:11" x14ac:dyDescent="0.2">
      <c r="C288" s="147"/>
    </row>
    <row r="289" spans="1:17" x14ac:dyDescent="0.2">
      <c r="C289" s="147"/>
    </row>
    <row r="290" spans="1:17" x14ac:dyDescent="0.2">
      <c r="C290" s="147"/>
    </row>
    <row r="291" spans="1:17" s="4" customFormat="1" x14ac:dyDescent="0.2">
      <c r="A291" s="1"/>
      <c r="B291" s="2"/>
      <c r="C291" s="147"/>
      <c r="D291" s="1"/>
      <c r="E291" s="286"/>
      <c r="F291" s="56"/>
      <c r="G291" s="290"/>
      <c r="H291" s="290"/>
      <c r="I291" s="287"/>
      <c r="J291" s="290"/>
      <c r="K291" s="287"/>
      <c r="L291" s="1"/>
      <c r="Q291" s="5"/>
    </row>
    <row r="292" spans="1:17" s="4" customFormat="1" x14ac:dyDescent="0.2">
      <c r="A292" s="1"/>
      <c r="B292" s="2"/>
      <c r="C292" s="147"/>
      <c r="D292" s="1"/>
      <c r="E292" s="286"/>
      <c r="F292" s="56"/>
      <c r="G292" s="290"/>
      <c r="H292" s="290"/>
      <c r="I292" s="287"/>
      <c r="J292" s="290"/>
      <c r="K292" s="287"/>
      <c r="L292" s="1"/>
      <c r="Q292" s="5"/>
    </row>
    <row r="293" spans="1:17" s="4" customFormat="1" x14ac:dyDescent="0.2">
      <c r="A293" s="1"/>
      <c r="B293" s="2"/>
      <c r="C293" s="147"/>
      <c r="D293" s="1"/>
      <c r="E293" s="286"/>
      <c r="F293" s="56"/>
      <c r="G293" s="290"/>
      <c r="H293" s="290"/>
      <c r="I293" s="287"/>
      <c r="J293" s="290"/>
      <c r="K293" s="287"/>
      <c r="L293" s="1"/>
      <c r="Q293" s="5"/>
    </row>
    <row r="294" spans="1:17" s="4" customFormat="1" x14ac:dyDescent="0.2">
      <c r="A294" s="1"/>
      <c r="B294" s="2"/>
      <c r="C294" s="147"/>
      <c r="D294" s="1"/>
      <c r="E294" s="286"/>
      <c r="F294" s="56"/>
      <c r="G294" s="290"/>
      <c r="H294" s="290"/>
      <c r="I294" s="287"/>
      <c r="J294" s="290"/>
      <c r="K294" s="287"/>
      <c r="L294" s="1"/>
      <c r="Q294" s="5"/>
    </row>
    <row r="295" spans="1:17" s="4" customFormat="1" x14ac:dyDescent="0.2">
      <c r="A295" s="1"/>
      <c r="B295" s="2"/>
      <c r="C295" s="147"/>
      <c r="D295" s="1"/>
      <c r="E295" s="286"/>
      <c r="F295" s="56"/>
      <c r="G295" s="290"/>
      <c r="H295" s="290"/>
      <c r="I295" s="287"/>
      <c r="J295" s="290"/>
      <c r="K295" s="287"/>
      <c r="L295" s="1"/>
      <c r="Q295" s="5"/>
    </row>
    <row r="296" spans="1:17" s="4" customFormat="1" x14ac:dyDescent="0.2">
      <c r="A296" s="1"/>
      <c r="B296" s="2"/>
      <c r="C296" s="147"/>
      <c r="D296" s="1"/>
      <c r="E296" s="286"/>
      <c r="F296" s="56"/>
      <c r="G296" s="290"/>
      <c r="H296" s="290"/>
      <c r="I296" s="287"/>
      <c r="J296" s="290"/>
      <c r="K296" s="287"/>
      <c r="L296" s="1"/>
      <c r="Q296" s="5"/>
    </row>
    <row r="297" spans="1:17" s="4" customFormat="1" x14ac:dyDescent="0.2">
      <c r="A297" s="1"/>
      <c r="B297" s="2"/>
      <c r="C297" s="147"/>
      <c r="D297" s="1"/>
      <c r="E297" s="286"/>
      <c r="F297" s="56"/>
      <c r="G297" s="290"/>
      <c r="H297" s="290"/>
      <c r="I297" s="287"/>
      <c r="J297" s="290"/>
      <c r="K297" s="287"/>
      <c r="L297" s="1"/>
      <c r="Q297" s="5"/>
    </row>
    <row r="298" spans="1:17" s="4" customFormat="1" x14ac:dyDescent="0.2">
      <c r="A298" s="1"/>
      <c r="B298" s="2"/>
      <c r="C298" s="147"/>
      <c r="D298" s="1"/>
      <c r="E298" s="286"/>
      <c r="F298" s="56"/>
      <c r="G298" s="290"/>
      <c r="H298" s="290"/>
      <c r="I298" s="287"/>
      <c r="J298" s="290"/>
      <c r="K298" s="287"/>
      <c r="L298" s="1"/>
      <c r="Q298" s="5"/>
    </row>
    <row r="299" spans="1:17" s="4" customFormat="1" x14ac:dyDescent="0.2">
      <c r="A299" s="1"/>
      <c r="B299" s="2"/>
      <c r="C299" s="147"/>
      <c r="D299" s="1"/>
      <c r="E299" s="286"/>
      <c r="F299" s="56"/>
      <c r="G299" s="290"/>
      <c r="H299" s="290"/>
      <c r="I299" s="287"/>
      <c r="J299" s="290"/>
      <c r="K299" s="287"/>
      <c r="L299" s="1"/>
      <c r="Q299" s="5"/>
    </row>
    <row r="300" spans="1:17" s="4" customFormat="1" x14ac:dyDescent="0.2">
      <c r="A300" s="1"/>
      <c r="B300" s="2"/>
      <c r="C300" s="147"/>
      <c r="D300" s="1"/>
      <c r="E300" s="286"/>
      <c r="F300" s="56"/>
      <c r="G300" s="290"/>
      <c r="H300" s="290"/>
      <c r="I300" s="287"/>
      <c r="J300" s="290"/>
      <c r="K300" s="287"/>
      <c r="L300" s="1"/>
      <c r="Q300" s="5"/>
    </row>
    <row r="301" spans="1:17" s="4" customFormat="1" x14ac:dyDescent="0.2">
      <c r="A301" s="1"/>
      <c r="B301" s="2"/>
      <c r="C301" s="147"/>
      <c r="D301" s="1"/>
      <c r="E301" s="286"/>
      <c r="F301" s="56"/>
      <c r="G301" s="290"/>
      <c r="H301" s="290"/>
      <c r="I301" s="287"/>
      <c r="J301" s="290"/>
      <c r="K301" s="287"/>
      <c r="L301" s="1"/>
      <c r="Q301" s="5"/>
    </row>
    <row r="302" spans="1:17" s="4" customFormat="1" x14ac:dyDescent="0.2">
      <c r="A302" s="1"/>
      <c r="B302" s="2"/>
      <c r="C302" s="147"/>
      <c r="D302" s="1"/>
      <c r="E302" s="286"/>
      <c r="F302" s="56"/>
      <c r="G302" s="290"/>
      <c r="H302" s="290"/>
      <c r="I302" s="287"/>
      <c r="J302" s="290"/>
      <c r="K302" s="287"/>
      <c r="L302" s="1"/>
      <c r="Q302" s="5"/>
    </row>
    <row r="303" spans="1:17" s="4" customFormat="1" x14ac:dyDescent="0.2">
      <c r="A303" s="1"/>
      <c r="B303" s="2"/>
      <c r="C303" s="147"/>
      <c r="D303" s="1"/>
      <c r="E303" s="286"/>
      <c r="F303" s="56"/>
      <c r="G303" s="290"/>
      <c r="H303" s="290"/>
      <c r="I303" s="287"/>
      <c r="J303" s="290"/>
      <c r="K303" s="287"/>
      <c r="L303" s="1"/>
      <c r="Q303" s="5"/>
    </row>
    <row r="304" spans="1:17" s="4" customFormat="1" x14ac:dyDescent="0.2">
      <c r="A304" s="1"/>
      <c r="B304" s="2"/>
      <c r="C304" s="147"/>
      <c r="D304" s="1"/>
      <c r="E304" s="286"/>
      <c r="F304" s="56"/>
      <c r="G304" s="290"/>
      <c r="H304" s="290"/>
      <c r="I304" s="287"/>
      <c r="J304" s="290"/>
      <c r="K304" s="287"/>
      <c r="L304" s="1"/>
      <c r="Q304" s="5"/>
    </row>
    <row r="305" spans="1:17" s="4" customFormat="1" x14ac:dyDescent="0.2">
      <c r="A305" s="1"/>
      <c r="B305" s="2"/>
      <c r="C305" s="147"/>
      <c r="D305" s="1"/>
      <c r="E305" s="286"/>
      <c r="F305" s="56"/>
      <c r="G305" s="290"/>
      <c r="H305" s="290"/>
      <c r="I305" s="287"/>
      <c r="J305" s="290"/>
      <c r="K305" s="287"/>
      <c r="L305" s="1"/>
      <c r="Q305" s="5"/>
    </row>
    <row r="306" spans="1:17" s="4" customFormat="1" x14ac:dyDescent="0.2">
      <c r="A306" s="1"/>
      <c r="B306" s="2"/>
      <c r="C306" s="147"/>
      <c r="D306" s="1"/>
      <c r="E306" s="286"/>
      <c r="F306" s="56"/>
      <c r="G306" s="290"/>
      <c r="H306" s="290"/>
      <c r="I306" s="287"/>
      <c r="J306" s="290"/>
      <c r="K306" s="287"/>
      <c r="L306" s="1"/>
      <c r="Q306" s="5"/>
    </row>
    <row r="307" spans="1:17" s="55" customFormat="1" x14ac:dyDescent="0.2">
      <c r="A307" s="1"/>
      <c r="B307" s="2"/>
      <c r="C307" s="147"/>
      <c r="D307" s="1"/>
      <c r="E307" s="286"/>
      <c r="F307" s="56"/>
      <c r="G307" s="290"/>
      <c r="H307" s="290"/>
      <c r="I307" s="287"/>
      <c r="J307" s="290"/>
      <c r="K307" s="287"/>
      <c r="L307" s="1"/>
      <c r="Q307" s="56"/>
    </row>
    <row r="308" spans="1:17" s="55" customFormat="1" x14ac:dyDescent="0.2">
      <c r="A308" s="1"/>
      <c r="B308" s="2"/>
      <c r="C308" s="147"/>
      <c r="D308" s="1"/>
      <c r="E308" s="286"/>
      <c r="F308" s="56"/>
      <c r="G308" s="290"/>
      <c r="H308" s="290"/>
      <c r="I308" s="287"/>
      <c r="J308" s="290"/>
      <c r="K308" s="287"/>
      <c r="L308" s="1"/>
      <c r="Q308" s="56"/>
    </row>
    <row r="309" spans="1:17" s="55" customFormat="1" x14ac:dyDescent="0.2">
      <c r="A309" s="1"/>
      <c r="B309" s="2"/>
      <c r="C309" s="147"/>
      <c r="D309" s="1"/>
      <c r="E309" s="286"/>
      <c r="F309" s="56"/>
      <c r="G309" s="290"/>
      <c r="H309" s="290"/>
      <c r="I309" s="287"/>
      <c r="J309" s="290"/>
      <c r="K309" s="287"/>
      <c r="L309" s="1"/>
      <c r="Q309" s="56"/>
    </row>
    <row r="310" spans="1:17" s="55" customFormat="1" x14ac:dyDescent="0.2">
      <c r="A310" s="1"/>
      <c r="B310" s="2"/>
      <c r="C310" s="147"/>
      <c r="D310" s="1"/>
      <c r="E310" s="286"/>
      <c r="F310" s="56"/>
      <c r="G310" s="290"/>
      <c r="H310" s="290"/>
      <c r="I310" s="287"/>
      <c r="J310" s="290"/>
      <c r="K310" s="287"/>
      <c r="L310" s="1"/>
      <c r="Q310" s="56"/>
    </row>
    <row r="311" spans="1:17" s="55" customFormat="1" x14ac:dyDescent="0.2">
      <c r="A311" s="1"/>
      <c r="B311" s="2"/>
      <c r="C311" s="147"/>
      <c r="D311" s="1"/>
      <c r="E311" s="286"/>
      <c r="F311" s="56"/>
      <c r="G311" s="290"/>
      <c r="H311" s="290"/>
      <c r="I311" s="287"/>
      <c r="J311" s="290"/>
      <c r="K311" s="287"/>
      <c r="L311" s="1"/>
      <c r="Q311" s="56"/>
    </row>
    <row r="312" spans="1:17" s="55" customFormat="1" x14ac:dyDescent="0.2">
      <c r="A312" s="1"/>
      <c r="B312" s="2"/>
      <c r="C312" s="147"/>
      <c r="D312" s="1"/>
      <c r="E312" s="286"/>
      <c r="F312" s="56"/>
      <c r="G312" s="290"/>
      <c r="H312" s="290"/>
      <c r="I312" s="287"/>
      <c r="J312" s="290"/>
      <c r="K312" s="287"/>
      <c r="L312" s="1"/>
      <c r="Q312" s="56"/>
    </row>
    <row r="313" spans="1:17" s="55" customFormat="1" x14ac:dyDescent="0.2">
      <c r="A313" s="1"/>
      <c r="B313" s="2"/>
      <c r="C313" s="147"/>
      <c r="D313" s="1"/>
      <c r="E313" s="286"/>
      <c r="F313" s="56"/>
      <c r="G313" s="290"/>
      <c r="H313" s="290"/>
      <c r="I313" s="287"/>
      <c r="J313" s="290"/>
      <c r="K313" s="287"/>
      <c r="L313" s="1"/>
      <c r="Q313" s="56"/>
    </row>
    <row r="314" spans="1:17" s="55" customFormat="1" x14ac:dyDescent="0.2">
      <c r="A314" s="1"/>
      <c r="B314" s="2"/>
      <c r="C314" s="147"/>
      <c r="D314" s="1"/>
      <c r="E314" s="286"/>
      <c r="F314" s="56"/>
      <c r="G314" s="290"/>
      <c r="H314" s="290"/>
      <c r="I314" s="287"/>
      <c r="J314" s="290"/>
      <c r="K314" s="287"/>
      <c r="L314" s="1"/>
      <c r="Q314" s="56"/>
    </row>
    <row r="315" spans="1:17" s="55" customFormat="1" x14ac:dyDescent="0.2">
      <c r="A315" s="1"/>
      <c r="B315" s="2"/>
      <c r="C315" s="147"/>
      <c r="D315" s="1"/>
      <c r="E315" s="286"/>
      <c r="F315" s="56"/>
      <c r="G315" s="290"/>
      <c r="H315" s="290"/>
      <c r="I315" s="287"/>
      <c r="J315" s="290"/>
      <c r="K315" s="287"/>
      <c r="L315" s="1"/>
      <c r="Q315" s="56"/>
    </row>
    <row r="316" spans="1:17" s="55" customFormat="1" x14ac:dyDescent="0.2">
      <c r="A316" s="1"/>
      <c r="B316" s="2"/>
      <c r="C316" s="147"/>
      <c r="D316" s="1"/>
      <c r="E316" s="286"/>
      <c r="F316" s="56"/>
      <c r="G316" s="290"/>
      <c r="H316" s="290"/>
      <c r="I316" s="287"/>
      <c r="J316" s="290"/>
      <c r="K316" s="287"/>
      <c r="L316" s="1"/>
      <c r="Q316" s="56"/>
    </row>
    <row r="317" spans="1:17" s="55" customFormat="1" x14ac:dyDescent="0.2">
      <c r="A317" s="1"/>
      <c r="B317" s="2"/>
      <c r="C317" s="147"/>
      <c r="D317" s="1"/>
      <c r="E317" s="286"/>
      <c r="F317" s="56"/>
      <c r="G317" s="290"/>
      <c r="H317" s="290"/>
      <c r="I317" s="287"/>
      <c r="J317" s="290"/>
      <c r="K317" s="287"/>
      <c r="L317" s="1"/>
      <c r="Q317" s="56"/>
    </row>
    <row r="318" spans="1:17" s="55" customFormat="1" x14ac:dyDescent="0.2">
      <c r="A318" s="1"/>
      <c r="B318" s="2"/>
      <c r="C318" s="147"/>
      <c r="D318" s="1"/>
      <c r="E318" s="286"/>
      <c r="F318" s="56"/>
      <c r="G318" s="290"/>
      <c r="H318" s="290"/>
      <c r="I318" s="287"/>
      <c r="J318" s="290"/>
      <c r="K318" s="287"/>
      <c r="L318" s="1"/>
      <c r="Q318" s="56"/>
    </row>
    <row r="319" spans="1:17" s="55" customFormat="1" x14ac:dyDescent="0.2">
      <c r="A319" s="1"/>
      <c r="B319" s="2"/>
      <c r="C319" s="147"/>
      <c r="D319" s="1"/>
      <c r="E319" s="286"/>
      <c r="F319" s="56"/>
      <c r="G319" s="290"/>
      <c r="H319" s="290"/>
      <c r="I319" s="287"/>
      <c r="J319" s="290"/>
      <c r="K319" s="287"/>
      <c r="L319" s="1"/>
      <c r="Q319" s="56"/>
    </row>
    <row r="320" spans="1:17" s="55" customFormat="1" x14ac:dyDescent="0.2">
      <c r="A320" s="1"/>
      <c r="B320" s="2"/>
      <c r="C320" s="147"/>
      <c r="D320" s="1"/>
      <c r="E320" s="286"/>
      <c r="F320" s="56"/>
      <c r="G320" s="290"/>
      <c r="H320" s="290"/>
      <c r="I320" s="287"/>
      <c r="J320" s="290"/>
      <c r="K320" s="287"/>
      <c r="L320" s="1"/>
      <c r="Q320" s="56"/>
    </row>
    <row r="321" spans="1:17" s="55" customFormat="1" x14ac:dyDescent="0.2">
      <c r="A321" s="1"/>
      <c r="B321" s="2"/>
      <c r="C321" s="147"/>
      <c r="D321" s="1"/>
      <c r="E321" s="286"/>
      <c r="F321" s="56"/>
      <c r="G321" s="290"/>
      <c r="H321" s="290"/>
      <c r="I321" s="287"/>
      <c r="J321" s="290"/>
      <c r="K321" s="287"/>
      <c r="L321" s="1"/>
      <c r="Q321" s="56"/>
    </row>
    <row r="322" spans="1:17" s="55" customFormat="1" x14ac:dyDescent="0.2">
      <c r="A322" s="1"/>
      <c r="B322" s="2"/>
      <c r="C322" s="147"/>
      <c r="D322" s="1"/>
      <c r="E322" s="286"/>
      <c r="F322" s="56"/>
      <c r="G322" s="290"/>
      <c r="H322" s="290"/>
      <c r="I322" s="287"/>
      <c r="J322" s="290"/>
      <c r="K322" s="287"/>
      <c r="L322" s="1"/>
      <c r="Q322" s="56"/>
    </row>
    <row r="323" spans="1:17" s="55" customFormat="1" x14ac:dyDescent="0.2">
      <c r="A323" s="1"/>
      <c r="B323" s="2"/>
      <c r="C323" s="147"/>
      <c r="D323" s="1"/>
      <c r="E323" s="286"/>
      <c r="F323" s="56"/>
      <c r="G323" s="290"/>
      <c r="H323" s="290"/>
      <c r="I323" s="287"/>
      <c r="J323" s="290"/>
      <c r="K323" s="287"/>
      <c r="L323" s="1"/>
      <c r="Q323" s="56"/>
    </row>
    <row r="324" spans="1:17" s="55" customFormat="1" x14ac:dyDescent="0.2">
      <c r="A324" s="1"/>
      <c r="B324" s="2"/>
      <c r="C324" s="147"/>
      <c r="D324" s="1"/>
      <c r="E324" s="286"/>
      <c r="F324" s="56"/>
      <c r="G324" s="290"/>
      <c r="H324" s="290"/>
      <c r="I324" s="287"/>
      <c r="J324" s="290"/>
      <c r="K324" s="287"/>
      <c r="L324" s="1"/>
      <c r="Q324" s="56"/>
    </row>
    <row r="325" spans="1:17" s="55" customFormat="1" x14ac:dyDescent="0.2">
      <c r="A325" s="1"/>
      <c r="B325" s="2"/>
      <c r="C325" s="147"/>
      <c r="D325" s="1"/>
      <c r="E325" s="286"/>
      <c r="F325" s="56"/>
      <c r="G325" s="290"/>
      <c r="H325" s="290"/>
      <c r="I325" s="287"/>
      <c r="J325" s="290"/>
      <c r="K325" s="287"/>
      <c r="L325" s="1"/>
      <c r="Q325" s="56"/>
    </row>
    <row r="326" spans="1:17" s="55" customFormat="1" x14ac:dyDescent="0.2">
      <c r="A326" s="1"/>
      <c r="B326" s="2"/>
      <c r="C326" s="147"/>
      <c r="D326" s="1"/>
      <c r="E326" s="286"/>
      <c r="F326" s="56"/>
      <c r="G326" s="290"/>
      <c r="H326" s="290"/>
      <c r="I326" s="287"/>
      <c r="J326" s="290"/>
      <c r="K326" s="287"/>
      <c r="L326" s="1"/>
      <c r="Q326" s="56"/>
    </row>
    <row r="327" spans="1:17" s="55" customFormat="1" x14ac:dyDescent="0.2">
      <c r="A327" s="1"/>
      <c r="B327" s="2"/>
      <c r="C327" s="147"/>
      <c r="D327" s="1"/>
      <c r="E327" s="286"/>
      <c r="F327" s="56"/>
      <c r="G327" s="290"/>
      <c r="H327" s="290"/>
      <c r="I327" s="287"/>
      <c r="J327" s="290"/>
      <c r="K327" s="287"/>
      <c r="L327" s="1"/>
      <c r="Q327" s="56"/>
    </row>
    <row r="328" spans="1:17" s="55" customFormat="1" x14ac:dyDescent="0.2">
      <c r="A328" s="1"/>
      <c r="B328" s="2"/>
      <c r="C328" s="147"/>
      <c r="D328" s="1"/>
      <c r="E328" s="286"/>
      <c r="F328" s="56"/>
      <c r="G328" s="290"/>
      <c r="H328" s="290"/>
      <c r="I328" s="287"/>
      <c r="J328" s="290"/>
      <c r="K328" s="287"/>
      <c r="L328" s="1"/>
      <c r="Q328" s="56"/>
    </row>
    <row r="329" spans="1:17" s="55" customFormat="1" x14ac:dyDescent="0.2">
      <c r="A329" s="1"/>
      <c r="B329" s="2"/>
      <c r="C329" s="147"/>
      <c r="D329" s="1"/>
      <c r="E329" s="286"/>
      <c r="F329" s="56"/>
      <c r="G329" s="290"/>
      <c r="H329" s="290"/>
      <c r="I329" s="287"/>
      <c r="J329" s="290"/>
      <c r="K329" s="287"/>
      <c r="L329" s="1"/>
      <c r="Q329" s="56"/>
    </row>
    <row r="330" spans="1:17" s="55" customFormat="1" x14ac:dyDescent="0.2">
      <c r="A330" s="1"/>
      <c r="B330" s="2"/>
      <c r="C330" s="147"/>
      <c r="D330" s="1"/>
      <c r="E330" s="286"/>
      <c r="F330" s="56"/>
      <c r="G330" s="290"/>
      <c r="H330" s="290"/>
      <c r="I330" s="287"/>
      <c r="J330" s="290"/>
      <c r="K330" s="287"/>
      <c r="L330" s="1"/>
      <c r="Q330" s="56"/>
    </row>
    <row r="331" spans="1:17" s="55" customFormat="1" x14ac:dyDescent="0.2">
      <c r="A331" s="1"/>
      <c r="B331" s="2"/>
      <c r="C331" s="147"/>
      <c r="D331" s="1"/>
      <c r="E331" s="286"/>
      <c r="F331" s="56"/>
      <c r="G331" s="290"/>
      <c r="H331" s="290"/>
      <c r="I331" s="287"/>
      <c r="J331" s="290"/>
      <c r="K331" s="287"/>
      <c r="L331" s="1"/>
      <c r="Q331" s="56"/>
    </row>
    <row r="332" spans="1:17" s="55" customFormat="1" x14ac:dyDescent="0.2">
      <c r="A332" s="1"/>
      <c r="B332" s="2"/>
      <c r="C332" s="147"/>
      <c r="D332" s="1"/>
      <c r="E332" s="286"/>
      <c r="F332" s="56"/>
      <c r="G332" s="290"/>
      <c r="H332" s="290"/>
      <c r="I332" s="287"/>
      <c r="J332" s="290"/>
      <c r="K332" s="287"/>
      <c r="L332" s="1"/>
      <c r="Q332" s="56"/>
    </row>
    <row r="333" spans="1:17" s="55" customFormat="1" x14ac:dyDescent="0.2">
      <c r="A333" s="1"/>
      <c r="B333" s="2"/>
      <c r="C333" s="147"/>
      <c r="D333" s="1"/>
      <c r="E333" s="286"/>
      <c r="F333" s="56"/>
      <c r="G333" s="290"/>
      <c r="H333" s="290"/>
      <c r="I333" s="287"/>
      <c r="J333" s="290"/>
      <c r="K333" s="287"/>
      <c r="L333" s="1"/>
      <c r="Q333" s="56"/>
    </row>
    <row r="334" spans="1:17" s="55" customFormat="1" x14ac:dyDescent="0.2">
      <c r="A334" s="1"/>
      <c r="B334" s="2"/>
      <c r="C334" s="147"/>
      <c r="D334" s="1"/>
      <c r="E334" s="286"/>
      <c r="F334" s="56"/>
      <c r="G334" s="290"/>
      <c r="H334" s="290"/>
      <c r="I334" s="287"/>
      <c r="J334" s="290"/>
      <c r="K334" s="287"/>
      <c r="L334" s="1"/>
      <c r="Q334" s="56"/>
    </row>
    <row r="335" spans="1:17" s="55" customFormat="1" x14ac:dyDescent="0.2">
      <c r="A335" s="1"/>
      <c r="B335" s="2"/>
      <c r="C335" s="147"/>
      <c r="D335" s="1"/>
      <c r="E335" s="286"/>
      <c r="F335" s="56"/>
      <c r="G335" s="290"/>
      <c r="H335" s="290"/>
      <c r="I335" s="287"/>
      <c r="J335" s="290"/>
      <c r="K335" s="287"/>
      <c r="L335" s="1"/>
      <c r="Q335" s="56"/>
    </row>
    <row r="336" spans="1:17" s="55" customFormat="1" x14ac:dyDescent="0.2">
      <c r="A336" s="1"/>
      <c r="B336" s="2"/>
      <c r="C336" s="147"/>
      <c r="D336" s="1"/>
      <c r="E336" s="286"/>
      <c r="F336" s="56"/>
      <c r="G336" s="290"/>
      <c r="H336" s="290"/>
      <c r="I336" s="287"/>
      <c r="J336" s="290"/>
      <c r="K336" s="287"/>
      <c r="L336" s="1"/>
      <c r="Q336" s="56"/>
    </row>
    <row r="337" spans="1:17" s="55" customFormat="1" x14ac:dyDescent="0.2">
      <c r="A337" s="1"/>
      <c r="B337" s="2"/>
      <c r="C337" s="147"/>
      <c r="D337" s="1"/>
      <c r="E337" s="286"/>
      <c r="F337" s="56"/>
      <c r="G337" s="290"/>
      <c r="H337" s="290"/>
      <c r="I337" s="287"/>
      <c r="J337" s="290"/>
      <c r="K337" s="287"/>
      <c r="L337" s="1"/>
      <c r="Q337" s="56"/>
    </row>
    <row r="338" spans="1:17" s="55" customFormat="1" x14ac:dyDescent="0.2">
      <c r="A338" s="1"/>
      <c r="B338" s="2"/>
      <c r="C338" s="147"/>
      <c r="D338" s="1"/>
      <c r="E338" s="286"/>
      <c r="F338" s="56"/>
      <c r="G338" s="290"/>
      <c r="H338" s="290"/>
      <c r="I338" s="287"/>
      <c r="J338" s="290"/>
      <c r="K338" s="287"/>
      <c r="L338" s="1"/>
      <c r="Q338" s="56"/>
    </row>
    <row r="339" spans="1:17" s="55" customFormat="1" x14ac:dyDescent="0.2">
      <c r="A339" s="1"/>
      <c r="B339" s="2"/>
      <c r="C339" s="147"/>
      <c r="D339" s="1"/>
      <c r="E339" s="286"/>
      <c r="F339" s="56"/>
      <c r="G339" s="290"/>
      <c r="H339" s="290"/>
      <c r="I339" s="287"/>
      <c r="J339" s="290"/>
      <c r="K339" s="287"/>
      <c r="L339" s="1"/>
      <c r="Q339" s="56"/>
    </row>
    <row r="340" spans="1:17" s="55" customFormat="1" x14ac:dyDescent="0.2">
      <c r="A340" s="1"/>
      <c r="B340" s="2"/>
      <c r="C340" s="147"/>
      <c r="D340" s="1"/>
      <c r="E340" s="286"/>
      <c r="F340" s="56"/>
      <c r="G340" s="290"/>
      <c r="H340" s="290"/>
      <c r="I340" s="287"/>
      <c r="J340" s="290"/>
      <c r="K340" s="287"/>
      <c r="L340" s="1"/>
      <c r="Q340" s="56"/>
    </row>
    <row r="341" spans="1:17" s="55" customFormat="1" x14ac:dyDescent="0.2">
      <c r="A341" s="1"/>
      <c r="B341" s="2"/>
      <c r="C341" s="147"/>
      <c r="D341" s="1"/>
      <c r="E341" s="286"/>
      <c r="F341" s="56"/>
      <c r="G341" s="290"/>
      <c r="H341" s="290"/>
      <c r="I341" s="287"/>
      <c r="J341" s="290"/>
      <c r="K341" s="287"/>
      <c r="L341" s="1"/>
      <c r="Q341" s="56"/>
    </row>
    <row r="342" spans="1:17" s="55" customFormat="1" x14ac:dyDescent="0.2">
      <c r="A342" s="1"/>
      <c r="B342" s="2"/>
      <c r="C342" s="147"/>
      <c r="D342" s="1"/>
      <c r="E342" s="286"/>
      <c r="F342" s="56"/>
      <c r="G342" s="290"/>
      <c r="H342" s="290"/>
      <c r="I342" s="287"/>
      <c r="J342" s="290"/>
      <c r="K342" s="287"/>
      <c r="L342" s="1"/>
      <c r="Q342" s="56"/>
    </row>
    <row r="343" spans="1:17" s="55" customFormat="1" x14ac:dyDescent="0.2">
      <c r="A343" s="1"/>
      <c r="B343" s="2"/>
      <c r="C343" s="147"/>
      <c r="D343" s="1"/>
      <c r="E343" s="286"/>
      <c r="F343" s="56"/>
      <c r="G343" s="290"/>
      <c r="H343" s="290"/>
      <c r="I343" s="287"/>
      <c r="J343" s="290"/>
      <c r="K343" s="287"/>
      <c r="L343" s="1"/>
      <c r="Q343" s="56"/>
    </row>
    <row r="344" spans="1:17" s="55" customFormat="1" x14ac:dyDescent="0.2">
      <c r="A344" s="1"/>
      <c r="B344" s="2"/>
      <c r="C344" s="147"/>
      <c r="D344" s="1"/>
      <c r="E344" s="286"/>
      <c r="F344" s="56"/>
      <c r="G344" s="290"/>
      <c r="H344" s="290"/>
      <c r="I344" s="287"/>
      <c r="J344" s="290"/>
      <c r="K344" s="287"/>
      <c r="L344" s="1"/>
      <c r="Q344" s="56"/>
    </row>
    <row r="345" spans="1:17" s="55" customFormat="1" x14ac:dyDescent="0.2">
      <c r="A345" s="1"/>
      <c r="B345" s="2"/>
      <c r="C345" s="147"/>
      <c r="D345" s="1"/>
      <c r="E345" s="286"/>
      <c r="F345" s="56"/>
      <c r="G345" s="290"/>
      <c r="H345" s="290"/>
      <c r="I345" s="287"/>
      <c r="J345" s="290"/>
      <c r="K345" s="287"/>
      <c r="L345" s="1"/>
      <c r="Q345" s="56"/>
    </row>
    <row r="346" spans="1:17" s="55" customFormat="1" x14ac:dyDescent="0.2">
      <c r="A346" s="1"/>
      <c r="B346" s="2"/>
      <c r="C346" s="147"/>
      <c r="D346" s="1"/>
      <c r="E346" s="286"/>
      <c r="F346" s="56"/>
      <c r="G346" s="290"/>
      <c r="H346" s="290"/>
      <c r="I346" s="287"/>
      <c r="J346" s="290"/>
      <c r="K346" s="287"/>
      <c r="L346" s="1"/>
      <c r="Q346" s="56"/>
    </row>
    <row r="347" spans="1:17" s="55" customFormat="1" x14ac:dyDescent="0.2">
      <c r="A347" s="1"/>
      <c r="B347" s="2"/>
      <c r="C347" s="147"/>
      <c r="D347" s="1"/>
      <c r="E347" s="286"/>
      <c r="F347" s="56"/>
      <c r="G347" s="290"/>
      <c r="H347" s="290"/>
      <c r="I347" s="287"/>
      <c r="J347" s="290"/>
      <c r="K347" s="287"/>
      <c r="L347" s="1"/>
      <c r="Q347" s="56"/>
    </row>
    <row r="348" spans="1:17" s="55" customFormat="1" x14ac:dyDescent="0.2">
      <c r="A348" s="1"/>
      <c r="B348" s="2"/>
      <c r="C348" s="147"/>
      <c r="D348" s="1"/>
      <c r="E348" s="286"/>
      <c r="F348" s="56"/>
      <c r="G348" s="290"/>
      <c r="H348" s="290"/>
      <c r="I348" s="287"/>
      <c r="J348" s="290"/>
      <c r="K348" s="287"/>
      <c r="L348" s="1"/>
      <c r="Q348" s="56"/>
    </row>
    <row r="349" spans="1:17" s="55" customFormat="1" x14ac:dyDescent="0.2">
      <c r="A349" s="1"/>
      <c r="B349" s="2"/>
      <c r="C349" s="147"/>
      <c r="D349" s="1"/>
      <c r="E349" s="286"/>
      <c r="F349" s="56"/>
      <c r="G349" s="290"/>
      <c r="H349" s="290"/>
      <c r="I349" s="287"/>
      <c r="J349" s="290"/>
      <c r="K349" s="287"/>
      <c r="L349" s="1"/>
      <c r="Q349" s="56"/>
    </row>
    <row r="350" spans="1:17" s="55" customFormat="1" x14ac:dyDescent="0.2">
      <c r="A350" s="1"/>
      <c r="B350" s="2"/>
      <c r="C350" s="147"/>
      <c r="D350" s="1"/>
      <c r="E350" s="286"/>
      <c r="F350" s="56"/>
      <c r="G350" s="290"/>
      <c r="H350" s="290"/>
      <c r="I350" s="287"/>
      <c r="J350" s="290"/>
      <c r="K350" s="287"/>
      <c r="L350" s="1"/>
      <c r="Q350" s="56"/>
    </row>
    <row r="351" spans="1:17" s="55" customFormat="1" x14ac:dyDescent="0.2">
      <c r="A351" s="1"/>
      <c r="B351" s="2"/>
      <c r="C351" s="147"/>
      <c r="D351" s="1"/>
      <c r="E351" s="286"/>
      <c r="F351" s="56"/>
      <c r="G351" s="290"/>
      <c r="H351" s="290"/>
      <c r="I351" s="287"/>
      <c r="J351" s="290"/>
      <c r="K351" s="287"/>
      <c r="L351" s="1"/>
      <c r="Q351" s="56"/>
    </row>
    <row r="352" spans="1:17" s="55" customFormat="1" x14ac:dyDescent="0.2">
      <c r="A352" s="1"/>
      <c r="B352" s="2"/>
      <c r="C352" s="147"/>
      <c r="D352" s="1"/>
      <c r="E352" s="286"/>
      <c r="F352" s="56"/>
      <c r="G352" s="290"/>
      <c r="H352" s="290"/>
      <c r="I352" s="287"/>
      <c r="J352" s="290"/>
      <c r="K352" s="287"/>
      <c r="L352" s="1"/>
      <c r="Q352" s="56"/>
    </row>
    <row r="353" spans="1:17" s="55" customFormat="1" x14ac:dyDescent="0.2">
      <c r="A353" s="1"/>
      <c r="B353" s="2"/>
      <c r="C353" s="147"/>
      <c r="D353" s="1"/>
      <c r="E353" s="286"/>
      <c r="F353" s="56"/>
      <c r="G353" s="290"/>
      <c r="H353" s="290"/>
      <c r="I353" s="287"/>
      <c r="J353" s="290"/>
      <c r="K353" s="287"/>
      <c r="L353" s="1"/>
      <c r="Q353" s="56"/>
    </row>
    <row r="354" spans="1:17" s="55" customFormat="1" x14ac:dyDescent="0.2">
      <c r="A354" s="1"/>
      <c r="B354" s="2"/>
      <c r="C354" s="147"/>
      <c r="D354" s="1"/>
      <c r="E354" s="286"/>
      <c r="F354" s="56"/>
      <c r="G354" s="290"/>
      <c r="H354" s="290"/>
      <c r="I354" s="287"/>
      <c r="J354" s="290"/>
      <c r="K354" s="287"/>
      <c r="L354" s="1"/>
      <c r="Q354" s="56"/>
    </row>
    <row r="355" spans="1:17" s="55" customFormat="1" x14ac:dyDescent="0.2">
      <c r="A355" s="1"/>
      <c r="B355" s="2"/>
      <c r="C355" s="147"/>
      <c r="D355" s="1"/>
      <c r="E355" s="286"/>
      <c r="F355" s="56"/>
      <c r="G355" s="290"/>
      <c r="H355" s="290"/>
      <c r="I355" s="287"/>
      <c r="J355" s="290"/>
      <c r="K355" s="287"/>
      <c r="L355" s="1"/>
      <c r="Q355" s="56"/>
    </row>
    <row r="356" spans="1:17" s="55" customFormat="1" x14ac:dyDescent="0.2">
      <c r="A356" s="1"/>
      <c r="B356" s="2"/>
      <c r="C356" s="147"/>
      <c r="D356" s="1"/>
      <c r="E356" s="286"/>
      <c r="F356" s="56"/>
      <c r="G356" s="290"/>
      <c r="H356" s="290"/>
      <c r="I356" s="287"/>
      <c r="J356" s="290"/>
      <c r="K356" s="287"/>
      <c r="L356" s="1"/>
      <c r="Q356" s="56"/>
    </row>
    <row r="357" spans="1:17" s="55" customFormat="1" x14ac:dyDescent="0.2">
      <c r="A357" s="1"/>
      <c r="B357" s="2"/>
      <c r="C357" s="147"/>
      <c r="D357" s="1"/>
      <c r="E357" s="286"/>
      <c r="F357" s="56"/>
      <c r="G357" s="290"/>
      <c r="H357" s="290"/>
      <c r="I357" s="287"/>
      <c r="J357" s="290"/>
      <c r="K357" s="287"/>
      <c r="L357" s="1"/>
      <c r="Q357" s="56"/>
    </row>
    <row r="358" spans="1:17" s="55" customFormat="1" x14ac:dyDescent="0.2">
      <c r="A358" s="1"/>
      <c r="B358" s="2"/>
      <c r="C358" s="147"/>
      <c r="D358" s="1"/>
      <c r="E358" s="286"/>
      <c r="F358" s="56"/>
      <c r="G358" s="290"/>
      <c r="H358" s="290"/>
      <c r="I358" s="287"/>
      <c r="J358" s="290"/>
      <c r="K358" s="287"/>
      <c r="L358" s="1"/>
      <c r="Q358" s="56"/>
    </row>
    <row r="359" spans="1:17" s="55" customFormat="1" x14ac:dyDescent="0.2">
      <c r="A359" s="1"/>
      <c r="B359" s="2"/>
      <c r="C359" s="147"/>
      <c r="D359" s="1"/>
      <c r="E359" s="286"/>
      <c r="F359" s="56"/>
      <c r="G359" s="290"/>
      <c r="H359" s="290"/>
      <c r="I359" s="287"/>
      <c r="J359" s="290"/>
      <c r="K359" s="287"/>
      <c r="L359" s="1"/>
      <c r="Q359" s="56"/>
    </row>
    <row r="360" spans="1:17" s="55" customFormat="1" x14ac:dyDescent="0.2">
      <c r="A360" s="1"/>
      <c r="B360" s="2"/>
      <c r="C360" s="147"/>
      <c r="D360" s="1"/>
      <c r="E360" s="286"/>
      <c r="F360" s="56"/>
      <c r="G360" s="290"/>
      <c r="H360" s="290"/>
      <c r="I360" s="287"/>
      <c r="J360" s="290"/>
      <c r="K360" s="287"/>
      <c r="L360" s="1"/>
      <c r="Q360" s="56"/>
    </row>
    <row r="361" spans="1:17" s="55" customFormat="1" x14ac:dyDescent="0.2">
      <c r="A361" s="1"/>
      <c r="B361" s="2"/>
      <c r="C361" s="147"/>
      <c r="D361" s="1"/>
      <c r="E361" s="286"/>
      <c r="F361" s="56"/>
      <c r="G361" s="290"/>
      <c r="H361" s="290"/>
      <c r="I361" s="287"/>
      <c r="J361" s="290"/>
      <c r="K361" s="287"/>
      <c r="L361" s="1"/>
      <c r="Q361" s="56"/>
    </row>
    <row r="362" spans="1:17" s="55" customFormat="1" x14ac:dyDescent="0.2">
      <c r="A362" s="1"/>
      <c r="B362" s="2"/>
      <c r="C362" s="147"/>
      <c r="D362" s="1"/>
      <c r="E362" s="286"/>
      <c r="F362" s="56"/>
      <c r="G362" s="290"/>
      <c r="H362" s="290"/>
      <c r="I362" s="287"/>
      <c r="J362" s="290"/>
      <c r="K362" s="287"/>
      <c r="L362" s="1"/>
      <c r="Q362" s="56"/>
    </row>
    <row r="363" spans="1:17" s="55" customFormat="1" x14ac:dyDescent="0.2">
      <c r="A363" s="1"/>
      <c r="B363" s="2"/>
      <c r="C363" s="147"/>
      <c r="D363" s="1"/>
      <c r="E363" s="286"/>
      <c r="F363" s="56"/>
      <c r="G363" s="290"/>
      <c r="H363" s="290"/>
      <c r="I363" s="287"/>
      <c r="J363" s="290"/>
      <c r="K363" s="287"/>
      <c r="L363" s="1"/>
      <c r="Q363" s="56"/>
    </row>
    <row r="364" spans="1:17" s="55" customFormat="1" x14ac:dyDescent="0.2">
      <c r="A364" s="1"/>
      <c r="B364" s="2"/>
      <c r="C364" s="147"/>
      <c r="D364" s="1"/>
      <c r="E364" s="286"/>
      <c r="F364" s="56"/>
      <c r="G364" s="290"/>
      <c r="H364" s="290"/>
      <c r="I364" s="287"/>
      <c r="J364" s="290"/>
      <c r="K364" s="287"/>
      <c r="L364" s="1"/>
      <c r="Q364" s="56"/>
    </row>
    <row r="365" spans="1:17" s="55" customFormat="1" x14ac:dyDescent="0.2">
      <c r="A365" s="1"/>
      <c r="B365" s="2"/>
      <c r="C365" s="147"/>
      <c r="D365" s="1"/>
      <c r="E365" s="286"/>
      <c r="F365" s="56"/>
      <c r="G365" s="290"/>
      <c r="H365" s="290"/>
      <c r="I365" s="287"/>
      <c r="J365" s="290"/>
      <c r="K365" s="287"/>
      <c r="L365" s="1"/>
      <c r="Q365" s="56"/>
    </row>
    <row r="366" spans="1:17" s="55" customFormat="1" x14ac:dyDescent="0.2">
      <c r="A366" s="1"/>
      <c r="B366" s="2"/>
      <c r="C366" s="147"/>
      <c r="D366" s="1"/>
      <c r="E366" s="286"/>
      <c r="F366" s="56"/>
      <c r="G366" s="290"/>
      <c r="H366" s="290"/>
      <c r="I366" s="287"/>
      <c r="J366" s="290"/>
      <c r="K366" s="287"/>
      <c r="L366" s="1"/>
      <c r="Q366" s="56"/>
    </row>
    <row r="367" spans="1:17" s="55" customFormat="1" x14ac:dyDescent="0.2">
      <c r="A367" s="1"/>
      <c r="B367" s="2"/>
      <c r="C367" s="147"/>
      <c r="D367" s="1"/>
      <c r="E367" s="286"/>
      <c r="F367" s="56"/>
      <c r="G367" s="290"/>
      <c r="H367" s="290"/>
      <c r="I367" s="287"/>
      <c r="J367" s="290"/>
      <c r="K367" s="287"/>
      <c r="L367" s="1"/>
      <c r="Q367" s="56"/>
    </row>
    <row r="368" spans="1:17" s="55" customFormat="1" x14ac:dyDescent="0.2">
      <c r="A368" s="1"/>
      <c r="B368" s="2"/>
      <c r="C368" s="147"/>
      <c r="D368" s="1"/>
      <c r="E368" s="286"/>
      <c r="F368" s="56"/>
      <c r="G368" s="290"/>
      <c r="H368" s="290"/>
      <c r="I368" s="287"/>
      <c r="J368" s="290"/>
      <c r="K368" s="287"/>
      <c r="L368" s="1"/>
      <c r="Q368" s="56"/>
    </row>
    <row r="369" spans="1:17" s="55" customFormat="1" x14ac:dyDescent="0.2">
      <c r="A369" s="1"/>
      <c r="B369" s="2"/>
      <c r="C369" s="147"/>
      <c r="D369" s="1"/>
      <c r="E369" s="286"/>
      <c r="F369" s="56"/>
      <c r="G369" s="290"/>
      <c r="H369" s="290"/>
      <c r="I369" s="287"/>
      <c r="J369" s="290"/>
      <c r="K369" s="287"/>
      <c r="L369" s="1"/>
      <c r="Q369" s="56"/>
    </row>
    <row r="370" spans="1:17" s="55" customFormat="1" x14ac:dyDescent="0.2">
      <c r="A370" s="1"/>
      <c r="B370" s="2"/>
      <c r="C370" s="147"/>
      <c r="D370" s="1"/>
      <c r="E370" s="286"/>
      <c r="F370" s="56"/>
      <c r="G370" s="290"/>
      <c r="H370" s="290"/>
      <c r="I370" s="287"/>
      <c r="J370" s="290"/>
      <c r="K370" s="287"/>
      <c r="L370" s="1"/>
      <c r="Q370" s="56"/>
    </row>
    <row r="371" spans="1:17" s="55" customFormat="1" x14ac:dyDescent="0.2">
      <c r="A371" s="1"/>
      <c r="B371" s="2"/>
      <c r="C371" s="147"/>
      <c r="D371" s="1"/>
      <c r="E371" s="286"/>
      <c r="F371" s="56"/>
      <c r="G371" s="290"/>
      <c r="H371" s="290"/>
      <c r="I371" s="287"/>
      <c r="J371" s="290"/>
      <c r="K371" s="287"/>
      <c r="L371" s="1"/>
      <c r="Q371" s="56"/>
    </row>
    <row r="372" spans="1:17" s="55" customFormat="1" x14ac:dyDescent="0.2">
      <c r="A372" s="1"/>
      <c r="B372" s="2"/>
      <c r="C372" s="147"/>
      <c r="D372" s="1"/>
      <c r="E372" s="286"/>
      <c r="F372" s="56"/>
      <c r="G372" s="290"/>
      <c r="H372" s="290"/>
      <c r="I372" s="287"/>
      <c r="J372" s="290"/>
      <c r="K372" s="287"/>
      <c r="L372" s="1"/>
      <c r="Q372" s="56"/>
    </row>
    <row r="373" spans="1:17" s="55" customFormat="1" x14ac:dyDescent="0.2">
      <c r="A373" s="1"/>
      <c r="B373" s="2"/>
      <c r="C373" s="147"/>
      <c r="D373" s="1"/>
      <c r="E373" s="286"/>
      <c r="F373" s="56"/>
      <c r="G373" s="290"/>
      <c r="H373" s="290"/>
      <c r="I373" s="287"/>
      <c r="J373" s="290"/>
      <c r="K373" s="287"/>
      <c r="L373" s="1"/>
      <c r="Q373" s="56"/>
    </row>
    <row r="374" spans="1:17" s="55" customFormat="1" x14ac:dyDescent="0.2">
      <c r="A374" s="1"/>
      <c r="B374" s="2"/>
      <c r="C374" s="147"/>
      <c r="D374" s="1"/>
      <c r="E374" s="286"/>
      <c r="F374" s="56"/>
      <c r="G374" s="290"/>
      <c r="H374" s="290"/>
      <c r="I374" s="287"/>
      <c r="J374" s="290"/>
      <c r="K374" s="287"/>
      <c r="L374" s="1"/>
      <c r="Q374" s="56"/>
    </row>
    <row r="375" spans="1:17" s="55" customFormat="1" x14ac:dyDescent="0.2">
      <c r="A375" s="1"/>
      <c r="B375" s="2"/>
      <c r="C375" s="147"/>
      <c r="D375" s="1"/>
      <c r="E375" s="286"/>
      <c r="F375" s="56"/>
      <c r="G375" s="290"/>
      <c r="H375" s="290"/>
      <c r="I375" s="287"/>
      <c r="J375" s="290"/>
      <c r="K375" s="287"/>
      <c r="L375" s="1"/>
      <c r="Q375" s="56"/>
    </row>
    <row r="376" spans="1:17" s="55" customFormat="1" x14ac:dyDescent="0.2">
      <c r="A376" s="1"/>
      <c r="B376" s="2"/>
      <c r="C376" s="147"/>
      <c r="D376" s="1"/>
      <c r="E376" s="286"/>
      <c r="F376" s="56"/>
      <c r="G376" s="290"/>
      <c r="H376" s="290"/>
      <c r="I376" s="287"/>
      <c r="J376" s="290"/>
      <c r="K376" s="287"/>
      <c r="L376" s="1"/>
      <c r="Q376" s="56"/>
    </row>
    <row r="377" spans="1:17" s="55" customFormat="1" x14ac:dyDescent="0.2">
      <c r="A377" s="1"/>
      <c r="B377" s="2"/>
      <c r="C377" s="147"/>
      <c r="D377" s="1"/>
      <c r="E377" s="286"/>
      <c r="F377" s="56"/>
      <c r="G377" s="290"/>
      <c r="H377" s="290"/>
      <c r="I377" s="287"/>
      <c r="J377" s="290"/>
      <c r="K377" s="287"/>
      <c r="L377" s="1"/>
      <c r="Q377" s="56"/>
    </row>
    <row r="378" spans="1:17" s="55" customFormat="1" x14ac:dyDescent="0.2">
      <c r="A378" s="1"/>
      <c r="B378" s="2"/>
      <c r="C378" s="147"/>
      <c r="D378" s="1"/>
      <c r="E378" s="286"/>
      <c r="F378" s="56"/>
      <c r="G378" s="290"/>
      <c r="H378" s="290"/>
      <c r="I378" s="287"/>
      <c r="J378" s="290"/>
      <c r="K378" s="287"/>
      <c r="L378" s="1"/>
      <c r="Q378" s="56"/>
    </row>
    <row r="379" spans="1:17" s="55" customFormat="1" x14ac:dyDescent="0.2">
      <c r="A379" s="1"/>
      <c r="B379" s="2"/>
      <c r="C379" s="147"/>
      <c r="D379" s="1"/>
      <c r="E379" s="286"/>
      <c r="F379" s="56"/>
      <c r="G379" s="290"/>
      <c r="H379" s="290"/>
      <c r="I379" s="287"/>
      <c r="J379" s="290"/>
      <c r="K379" s="287"/>
      <c r="L379" s="1"/>
      <c r="Q379" s="56"/>
    </row>
    <row r="380" spans="1:17" s="55" customFormat="1" x14ac:dyDescent="0.2">
      <c r="A380" s="1"/>
      <c r="B380" s="2"/>
      <c r="C380" s="147"/>
      <c r="D380" s="1"/>
      <c r="E380" s="286"/>
      <c r="F380" s="56"/>
      <c r="G380" s="290"/>
      <c r="H380" s="290"/>
      <c r="I380" s="287"/>
      <c r="J380" s="290"/>
      <c r="K380" s="287"/>
      <c r="L380" s="1"/>
      <c r="Q380" s="56"/>
    </row>
    <row r="381" spans="1:17" s="55" customFormat="1" x14ac:dyDescent="0.2">
      <c r="A381" s="1"/>
      <c r="B381" s="2"/>
      <c r="C381" s="147"/>
      <c r="D381" s="1"/>
      <c r="E381" s="286"/>
      <c r="F381" s="56"/>
      <c r="G381" s="290"/>
      <c r="H381" s="290"/>
      <c r="I381" s="287"/>
      <c r="J381" s="290"/>
      <c r="K381" s="287"/>
      <c r="L381" s="1"/>
      <c r="Q381" s="56"/>
    </row>
    <row r="382" spans="1:17" s="55" customFormat="1" x14ac:dyDescent="0.2">
      <c r="A382" s="1"/>
      <c r="B382" s="2"/>
      <c r="C382" s="147"/>
      <c r="D382" s="1"/>
      <c r="E382" s="286"/>
      <c r="F382" s="56"/>
      <c r="G382" s="290"/>
      <c r="H382" s="290"/>
      <c r="I382" s="287"/>
      <c r="J382" s="290"/>
      <c r="K382" s="287"/>
      <c r="L382" s="1"/>
      <c r="Q382" s="56"/>
    </row>
    <row r="383" spans="1:17" s="55" customFormat="1" x14ac:dyDescent="0.2">
      <c r="A383" s="1"/>
      <c r="B383" s="2"/>
      <c r="C383" s="147"/>
      <c r="D383" s="1"/>
      <c r="E383" s="286"/>
      <c r="F383" s="56"/>
      <c r="G383" s="290"/>
      <c r="H383" s="290"/>
      <c r="I383" s="287"/>
      <c r="J383" s="290"/>
      <c r="K383" s="287"/>
      <c r="L383" s="1"/>
      <c r="Q383" s="56"/>
    </row>
    <row r="384" spans="1:17" s="55" customFormat="1" x14ac:dyDescent="0.2">
      <c r="A384" s="1"/>
      <c r="B384" s="2"/>
      <c r="C384" s="147"/>
      <c r="D384" s="1"/>
      <c r="E384" s="286"/>
      <c r="F384" s="56"/>
      <c r="G384" s="290"/>
      <c r="H384" s="290"/>
      <c r="I384" s="287"/>
      <c r="J384" s="290"/>
      <c r="K384" s="287"/>
      <c r="L384" s="1"/>
      <c r="Q384" s="56"/>
    </row>
  </sheetData>
  <mergeCells count="9">
    <mergeCell ref="E10:G10"/>
    <mergeCell ref="A13:B13"/>
    <mergeCell ref="G164:K165"/>
    <mergeCell ref="D1:K3"/>
    <mergeCell ref="E5:G5"/>
    <mergeCell ref="E6:G6"/>
    <mergeCell ref="E7:G7"/>
    <mergeCell ref="E8:G8"/>
    <mergeCell ref="E9:G9"/>
  </mergeCells>
  <conditionalFormatting sqref="A13:E14">
    <cfRule type="notContainsBlanks" dxfId="21" priority="22">
      <formula>LEN(TRIM(A13))&gt;0</formula>
    </cfRule>
  </conditionalFormatting>
  <conditionalFormatting sqref="F63:F65 F125:F126">
    <cfRule type="notContainsBlanks" dxfId="20" priority="6">
      <formula>LEN(TRIM(F63))&gt;0</formula>
    </cfRule>
  </conditionalFormatting>
  <conditionalFormatting sqref="F172:F174">
    <cfRule type="notContainsBlanks" dxfId="19" priority="2">
      <formula>LEN(TRIM(F172))&gt;0</formula>
    </cfRule>
  </conditionalFormatting>
  <conditionalFormatting sqref="G15:I57">
    <cfRule type="notContainsBlanks" dxfId="18" priority="4">
      <formula>LEN(TRIM(G15))&gt;0</formula>
    </cfRule>
  </conditionalFormatting>
  <conditionalFormatting sqref="G59:I129">
    <cfRule type="notContainsBlanks" dxfId="17" priority="3">
      <formula>LEN(TRIM(G59))&gt;0</formula>
    </cfRule>
  </conditionalFormatting>
  <conditionalFormatting sqref="G131:I134 G136:I139 G141:I144 G146:I151 G153:I156 G158:I161">
    <cfRule type="notContainsBlanks" dxfId="16" priority="5">
      <formula>LEN(TRIM(G131))&gt;0</formula>
    </cfRule>
  </conditionalFormatting>
  <conditionalFormatting sqref="G163:I163 G164">
    <cfRule type="notContainsBlanks" dxfId="15" priority="21">
      <formula>LEN(TRIM(G163))&gt;0</formula>
    </cfRule>
  </conditionalFormatting>
  <conditionalFormatting sqref="G167:I220 G223:I232">
    <cfRule type="notContainsBlanks" dxfId="14" priority="1">
      <formula>LEN(TRIM(G167))&gt;0</formula>
    </cfRule>
  </conditionalFormatting>
  <conditionalFormatting sqref="G13:K14">
    <cfRule type="notContainsBlanks" dxfId="13" priority="12">
      <formula>LEN(TRIM(G13))&gt;0</formula>
    </cfRule>
  </conditionalFormatting>
  <conditionalFormatting sqref="J22 J29 J38 J43 J48 J53 J58">
    <cfRule type="notContainsBlanks" dxfId="12" priority="13">
      <formula>LEN(TRIM(J22))&gt;0</formula>
    </cfRule>
  </conditionalFormatting>
  <conditionalFormatting sqref="J67:J68 J71">
    <cfRule type="notContainsBlanks" dxfId="11" priority="11">
      <formula>LEN(TRIM(J67))&gt;0</formula>
    </cfRule>
  </conditionalFormatting>
  <conditionalFormatting sqref="J87 J90 J93:J94">
    <cfRule type="notContainsBlanks" dxfId="10" priority="10">
      <formula>LEN(TRIM(J87))&gt;0</formula>
    </cfRule>
  </conditionalFormatting>
  <conditionalFormatting sqref="J130">
    <cfRule type="notContainsBlanks" dxfId="9" priority="20">
      <formula>LEN(TRIM(J130))&gt;0</formula>
    </cfRule>
  </conditionalFormatting>
  <conditionalFormatting sqref="J135">
    <cfRule type="notContainsBlanks" dxfId="8" priority="19">
      <formula>LEN(TRIM(J135))&gt;0</formula>
    </cfRule>
  </conditionalFormatting>
  <conditionalFormatting sqref="J140">
    <cfRule type="notContainsBlanks" dxfId="7" priority="18">
      <formula>LEN(TRIM(J140))&gt;0</formula>
    </cfRule>
  </conditionalFormatting>
  <conditionalFormatting sqref="J145">
    <cfRule type="notContainsBlanks" dxfId="6" priority="17">
      <formula>LEN(TRIM(J145))&gt;0</formula>
    </cfRule>
  </conditionalFormatting>
  <conditionalFormatting sqref="J152">
    <cfRule type="notContainsBlanks" dxfId="5" priority="9">
      <formula>LEN(TRIM(J152))&gt;0</formula>
    </cfRule>
  </conditionalFormatting>
  <conditionalFormatting sqref="J157">
    <cfRule type="notContainsBlanks" dxfId="4" priority="16">
      <formula>LEN(TRIM(J157))&gt;0</formula>
    </cfRule>
  </conditionalFormatting>
  <conditionalFormatting sqref="J162">
    <cfRule type="notContainsBlanks" dxfId="3" priority="8">
      <formula>LEN(TRIM(J162))&gt;0</formula>
    </cfRule>
  </conditionalFormatting>
  <conditionalFormatting sqref="J189">
    <cfRule type="notContainsBlanks" dxfId="2" priority="15">
      <formula>LEN(TRIM(J189))&gt;0</formula>
    </cfRule>
  </conditionalFormatting>
  <conditionalFormatting sqref="J191 J195 J197 J199 J201 J203 J205 J207 J209 J211 J213 J215">
    <cfRule type="notContainsBlanks" dxfId="1" priority="14">
      <formula>LEN(TRIM(J191))&gt;0</formula>
    </cfRule>
  </conditionalFormatting>
  <conditionalFormatting sqref="J193">
    <cfRule type="notContainsBlanks" dxfId="0" priority="7">
      <formula>LEN(TRIM(J193))&gt;0</formula>
    </cfRule>
  </conditionalFormatting>
  <dataValidations count="3">
    <dataValidation type="textLength" allowBlank="1" showInputMessage="1" showErrorMessage="1" sqref="G287:J1048576 E235:E1048576 F13:F30 F111:F170 F232:F1048576 E13 E233 E15:E16 F98:F109 D1 E12:I12 F32:F76 F172:F226 F78:F94" xr:uid="{E4767C08-AD35-421F-9DDF-131CDC110ED2}">
      <formula1>10</formula1>
      <formula2>20</formula2>
    </dataValidation>
    <dataValidation type="list" showErrorMessage="1" promptTitle="Choix du prix" sqref="J10" xr:uid="{D75B98D5-A214-4A59-B5F6-6F183EFF9E99}">
      <formula1>$AK$17:$AK$20</formula1>
    </dataValidation>
    <dataValidation type="list" showErrorMessage="1" promptTitle="Choix du prix" sqref="K9" xr:uid="{D01749F8-0051-45D7-A118-930C2FCCFC4C}">
      <formula1>$P$5:$P$9</formula1>
    </dataValidation>
  </dataValidations>
  <hyperlinks>
    <hyperlink ref="C5" r:id="rId1" display="invocation@invocation.ca" xr:uid="{81A91984-9A0F-4484-93DE-B00DB0AFCA2B}"/>
  </hyperlinks>
  <printOptions horizontalCentered="1"/>
  <pageMargins left="0.23622047244094491" right="0.23622047244094491" top="0.35433070866141736" bottom="0.35433070866141736" header="0.31496062992125984" footer="0.19685039370078741"/>
  <pageSetup scale="59" fitToHeight="0" orientation="portrait" r:id="rId2"/>
  <headerFooter>
    <oddFooter>&amp;L&amp;F/&amp;A&amp;R&amp;P/&amp;N</oddFooter>
  </headerFooter>
  <rowBreaks count="3" manualBreakCount="3">
    <brk id="80" max="16383" man="1"/>
    <brk id="152" max="16383" man="1"/>
    <brk id="21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Bon Cde</vt:lpstr>
      <vt:lpstr>'Bon Cde'!Impression_des_titres</vt:lpstr>
      <vt:lpstr>'Bon Cde'!Zone_d_impression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</dc:creator>
  <cp:lastModifiedBy>Laurence</cp:lastModifiedBy>
  <dcterms:created xsi:type="dcterms:W3CDTF">2025-02-03T14:58:10Z</dcterms:created>
  <dcterms:modified xsi:type="dcterms:W3CDTF">2025-02-03T14:59:34Z</dcterms:modified>
</cp:coreProperties>
</file>